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2210" windowHeight="6840" activeTab="0"/>
  </bookViews>
  <sheets>
    <sheet name="Description" sheetId="1" r:id="rId1"/>
    <sheet name="Model" sheetId="2" r:id="rId2"/>
  </sheets>
  <definedNames>
    <definedName name="_xlnm.Print_Area" localSheetId="1">'Model'!$A$1:$M$49</definedName>
  </definedNames>
  <calcPr fullCalcOnLoad="1"/>
</workbook>
</file>

<file path=xl/sharedStrings.xml><?xml version="1.0" encoding="utf-8"?>
<sst xmlns="http://schemas.openxmlformats.org/spreadsheetml/2006/main" count="85" uniqueCount="61">
  <si>
    <r>
      <t xml:space="preserve">The housing purchase analysis model is intended to provide a comparison of the financial implictions of renting a residential property versus the financial implication of buying a similar property.
The model </t>
    </r>
    <r>
      <rPr>
        <u val="single"/>
        <sz val="10"/>
        <rFont val="Arial"/>
        <family val="2"/>
      </rPr>
      <t>assumes</t>
    </r>
    <r>
      <rPr>
        <sz val="10"/>
        <rFont val="Arial"/>
        <family val="0"/>
      </rPr>
      <t xml:space="preserve"> that the home's price will increase at the rate of general price inflation (the home ownership scenario is assumed </t>
    </r>
    <r>
      <rPr>
        <u val="single"/>
        <sz val="10"/>
        <rFont val="Arial"/>
        <family val="2"/>
      </rPr>
      <t>not</t>
    </r>
    <r>
      <rPr>
        <sz val="10"/>
        <rFont val="Arial"/>
        <family val="2"/>
      </rPr>
      <t xml:space="preserve"> to result in any capital gain or capital loss, in real inflation-adjusted dollar terms).
"Scenario 1" describes the case of purchasing a home.  Scenario 1 includes up-front costs (downpayment, inspection fees, legal costs, etc.), and ongoing costs (mortage payments, hydro, gas, etc).  Certain of these ongoing costs are assumed to increase over time with price inflation (hydro, gas, repairs, property insurance).  Other costs are assumed to be unaffected by the effects of price inflation (mortgage payments).  "Scenario 1" also allows the user to include income from a rental suite (if applicable).
"Scenario 2" describes the case of renting a home.  Scenario 2 involves no up-front costs -- only ongoing costs.  All "Scenario 2" costs are assumed to increase at the rate of general price inflation.
In order to use the model, change only the cells in RED (be careful not to change any of the cells in blue).
Given any set of RED input values, the model plots two graph lines.
- the BLUE line estimates the net difference in accumulated equity (including the "paid-off" portion of the mortgage).
- the ORANGE line estimates the net difference in cash flow, ignoring the "paid-off" portion of the mortgage.
In my view, the BLUE line provides the best "acid-test" as to whether purchasing is worthwhile from a financial perspective or not. 
However, the ORANGE line is also important to consider, because it gives a sense of the actual out-of-pocket cash outlay 
required during the period of ownership (this line may have less relative importance to "deep-pocketed" buyers).
Have Fun!</t>
    </r>
  </si>
  <si>
    <t>Down Payment</t>
  </si>
  <si>
    <t>Mortgage Value</t>
  </si>
  <si>
    <t>Amortization (Years)</t>
  </si>
  <si>
    <t>Date</t>
  </si>
  <si>
    <t>Mortgage Balance at 1st of Month</t>
  </si>
  <si>
    <t>Intended Purchase Date</t>
  </si>
  <si>
    <t>Purchase Cost of Home</t>
  </si>
  <si>
    <t>($Real)</t>
  </si>
  <si>
    <t>($Nominal)</t>
  </si>
  <si>
    <t>Month</t>
  </si>
  <si>
    <t>SCENARIO 1: PURCHASE HOME</t>
  </si>
  <si>
    <t>SCENARIO 2: RENT HOME</t>
  </si>
  <si>
    <t>Monthly Rent (Including Heat, etc.)</t>
  </si>
  <si>
    <t>OTHER INPUTS</t>
  </si>
  <si>
    <t>Nominal Investment Return</t>
  </si>
  <si>
    <t>SCENARIO 1</t>
  </si>
  <si>
    <t>Monthly Income from Suite Rental</t>
  </si>
  <si>
    <t>Monthly Taxes, Repairs, Heat, etc.</t>
  </si>
  <si>
    <t>SCENARIO 2</t>
  </si>
  <si>
    <t>Monthly Rental Cost</t>
  </si>
  <si>
    <t>Excluding Equity</t>
  </si>
  <si>
    <t>Including Equity</t>
  </si>
  <si>
    <t>Difference in Financial Position ($Real)</t>
  </si>
  <si>
    <t>Cumulative Discounted Difference in Financial Position ($Real)</t>
  </si>
  <si>
    <t>PAYBACK DATE</t>
  </si>
  <si>
    <t>Equity Acquired in Month</t>
  </si>
  <si>
    <t>Interest Paid in Month</t>
  </si>
  <si>
    <t>Payment in Month</t>
  </si>
  <si>
    <t>Discounted Difference in Financial Position ($Real)</t>
  </si>
  <si>
    <r>
      <t>Monthly</t>
    </r>
    <r>
      <rPr>
        <sz val="10"/>
        <rFont val="Times New Roman"/>
        <family val="1"/>
      </rPr>
      <t xml:space="preserve"> Rental Income from Suite (if applicable)</t>
    </r>
  </si>
  <si>
    <r>
      <t xml:space="preserve">Real Investment Return (i.e., </t>
    </r>
    <r>
      <rPr>
        <u val="single"/>
        <sz val="10"/>
        <rFont val="Times New Roman"/>
        <family val="1"/>
      </rPr>
      <t>above</t>
    </r>
    <r>
      <rPr>
        <sz val="10"/>
        <rFont val="Times New Roman"/>
        <family val="1"/>
      </rPr>
      <t xml:space="preserve"> inflation)</t>
    </r>
  </si>
  <si>
    <r>
      <t xml:space="preserve">Breakeven Month </t>
    </r>
    <r>
      <rPr>
        <u val="single"/>
        <sz val="10"/>
        <rFont val="Times New Roman"/>
        <family val="1"/>
      </rPr>
      <t>Excluding</t>
    </r>
    <r>
      <rPr>
        <sz val="10"/>
        <rFont val="Times New Roman"/>
        <family val="1"/>
      </rPr>
      <t xml:space="preserve"> Home Equity</t>
    </r>
  </si>
  <si>
    <r>
      <t xml:space="preserve">Breakeven Month </t>
    </r>
    <r>
      <rPr>
        <u val="single"/>
        <sz val="10"/>
        <rFont val="Times New Roman"/>
        <family val="1"/>
      </rPr>
      <t>Including</t>
    </r>
    <r>
      <rPr>
        <sz val="10"/>
        <rFont val="Times New Roman"/>
        <family val="1"/>
      </rPr>
      <t xml:space="preserve"> Home Equity</t>
    </r>
  </si>
  <si>
    <r>
      <t xml:space="preserve">Change Cells in </t>
    </r>
    <r>
      <rPr>
        <b/>
        <sz val="11"/>
        <color indexed="10"/>
        <rFont val="Times New Roman"/>
        <family val="1"/>
      </rPr>
      <t>RED</t>
    </r>
    <r>
      <rPr>
        <sz val="11"/>
        <color indexed="8"/>
        <rFont val="Times New Roman"/>
        <family val="1"/>
      </rPr>
      <t xml:space="preserve"> only!</t>
    </r>
  </si>
  <si>
    <t>Monthly Mortgage Payment</t>
  </si>
  <si>
    <t>Expected Long-Term Price Inflation</t>
  </si>
  <si>
    <r>
      <t>Annual</t>
    </r>
    <r>
      <rPr>
        <sz val="10"/>
        <rFont val="Times New Roman"/>
        <family val="1"/>
      </rPr>
      <t xml:space="preserve"> Taxes, Repairs, Heat, etc.</t>
    </r>
  </si>
  <si>
    <t>CMHC</t>
  </si>
  <si>
    <t>CMHC Insurance</t>
  </si>
  <si>
    <t>Premium</t>
  </si>
  <si>
    <t>BC Property Purchase Tax</t>
  </si>
  <si>
    <t>Mortgage Rate (Semi-Annual)</t>
  </si>
  <si>
    <t>Agent's commission (Assuming 3.22-100/1.15)</t>
  </si>
  <si>
    <t>Monthly</t>
  </si>
  <si>
    <t>Bi-Weekly</t>
  </si>
  <si>
    <t>Effective Bi-Weekly Rate</t>
  </si>
  <si>
    <t>Effective Weekly Rate</t>
  </si>
  <si>
    <t>Inspection Fees</t>
  </si>
  <si>
    <t>Legal Fees &amp; Disbursements</t>
  </si>
  <si>
    <t>Property Survey</t>
  </si>
  <si>
    <t>CMHC Application Fee</t>
  </si>
  <si>
    <t>Other Closing Cost (Excl. Adj. For Taxes, Water, etc)</t>
  </si>
  <si>
    <t>Weekly</t>
  </si>
  <si>
    <r>
      <t>Annual</t>
    </r>
    <r>
      <rPr>
        <sz val="10"/>
        <rFont val="Times New Roman"/>
        <family val="1"/>
      </rPr>
      <t xml:space="preserve"> Property Taxes</t>
    </r>
  </si>
  <si>
    <r>
      <t>Monthly</t>
    </r>
    <r>
      <rPr>
        <sz val="10"/>
        <rFont val="Times New Roman"/>
        <family val="1"/>
      </rPr>
      <t xml:space="preserve"> Property Insurance</t>
    </r>
  </si>
  <si>
    <r>
      <t>Monthly</t>
    </r>
    <r>
      <rPr>
        <sz val="10"/>
        <rFont val="Times New Roman"/>
        <family val="1"/>
      </rPr>
      <t xml:space="preserve"> Repairs and Maintenance</t>
    </r>
  </si>
  <si>
    <r>
      <t>Monthly</t>
    </r>
    <r>
      <rPr>
        <sz val="10"/>
        <rFont val="Times New Roman"/>
        <family val="1"/>
      </rPr>
      <t xml:space="preserve"> Hydro and Gas</t>
    </r>
  </si>
  <si>
    <t>Effective Monthly Compounded Rate</t>
  </si>
  <si>
    <t>Model Description</t>
  </si>
  <si>
    <t>House Purchase Analysis Model (v. 1.03)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</si>
</sst>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quot;$&quot;#,##0"/>
    <numFmt numFmtId="175" formatCode="&quot;$&quot;#,##0.00"/>
    <numFmt numFmtId="176" formatCode="mmm\-yy;;"/>
    <numFmt numFmtId="177" formatCode="mmm\-yy;;&quot;none&quot;"/>
    <numFmt numFmtId="178" formatCode="&quot;$&quot;#,000"/>
    <numFmt numFmtId="179" formatCode="&quot;$&quot;0,000"/>
    <numFmt numFmtId="180" formatCode="mmm\-yyyy;;&quot;none&quot;"/>
    <numFmt numFmtId="181" formatCode="mmm\-yyyy"/>
    <numFmt numFmtId="182" formatCode="&quot;$&quot;#,##0.0"/>
    <numFmt numFmtId="183" formatCode="0.000%"/>
    <numFmt numFmtId="184" formatCode="0.0%"/>
    <numFmt numFmtId="185" formatCode="_-* #,##0.000_-;\-* #,##0.000_-;_-* &quot;-&quot;??_-;_-@_-"/>
    <numFmt numFmtId="186" formatCode="_-* #,##0.0000_-;\-* #,##0.0000_-;_-* &quot;-&quot;??_-;_-@_-"/>
    <numFmt numFmtId="187" formatCode="0.0000"/>
    <numFmt numFmtId="188" formatCode="0.000"/>
    <numFmt numFmtId="189" formatCode="0.0"/>
  </numFmts>
  <fonts count="21">
    <font>
      <sz val="10"/>
      <name val="Arial"/>
      <family val="0"/>
    </font>
    <font>
      <sz val="12"/>
      <name val="Times New Roman"/>
      <family val="1"/>
    </font>
    <font>
      <sz val="8"/>
      <name val="Times New Roman"/>
      <family val="1"/>
    </font>
    <font>
      <b/>
      <u val="single"/>
      <sz val="10"/>
      <name val="Times New Roman"/>
      <family val="1"/>
    </font>
    <font>
      <sz val="10"/>
      <color indexed="10"/>
      <name val="Times New Roman"/>
      <family val="1"/>
    </font>
    <font>
      <sz val="10"/>
      <name val="Times New Roman"/>
      <family val="1"/>
    </font>
    <font>
      <sz val="10"/>
      <color indexed="12"/>
      <name val="Times New Roman"/>
      <family val="1"/>
    </font>
    <font>
      <u val="single"/>
      <sz val="10"/>
      <name val="Times New Roman"/>
      <family val="1"/>
    </font>
    <font>
      <sz val="10"/>
      <color indexed="8"/>
      <name val="Times New Roman"/>
      <family val="1"/>
    </font>
    <font>
      <sz val="11"/>
      <name val="Times New Roman"/>
      <family val="1"/>
    </font>
    <font>
      <b/>
      <sz val="12"/>
      <name val="Times New Roman"/>
      <family val="1"/>
    </font>
    <font>
      <b/>
      <sz val="10"/>
      <color indexed="10"/>
      <name val="Times New Roman"/>
      <family val="1"/>
    </font>
    <font>
      <b/>
      <u val="single"/>
      <sz val="10"/>
      <color indexed="10"/>
      <name val="Times New Roman"/>
      <family val="1"/>
    </font>
    <font>
      <b/>
      <sz val="10"/>
      <color indexed="12"/>
      <name val="Times New Roman"/>
      <family val="1"/>
    </font>
    <font>
      <b/>
      <sz val="18"/>
      <name val="Times New Roman"/>
      <family val="1"/>
    </font>
    <font>
      <b/>
      <sz val="11"/>
      <color indexed="10"/>
      <name val="Times New Roman"/>
      <family val="1"/>
    </font>
    <font>
      <sz val="11"/>
      <color indexed="8"/>
      <name val="Times New Roman"/>
      <family val="1"/>
    </font>
    <font>
      <b/>
      <u val="single"/>
      <sz val="10"/>
      <color indexed="12"/>
      <name val="Times New Roman"/>
      <family val="1"/>
    </font>
    <font>
      <u val="single"/>
      <sz val="10"/>
      <name val="Arial"/>
      <family val="2"/>
    </font>
    <font>
      <b/>
      <u val="single"/>
      <sz val="10"/>
      <name val="Arial"/>
      <family val="2"/>
    </font>
    <font>
      <sz val="8"/>
      <name val="Arial"/>
      <family val="0"/>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8" fontId="5" fillId="0" borderId="0" xfId="0" applyNumberFormat="1" applyFont="1" applyAlignment="1">
      <alignment horizontal="center"/>
    </xf>
    <xf numFmtId="177" fontId="6" fillId="0" borderId="0" xfId="0" applyNumberFormat="1" applyFont="1" applyAlignment="1">
      <alignment horizontal="right"/>
    </xf>
    <xf numFmtId="0" fontId="5" fillId="0" borderId="0" xfId="0" applyFont="1"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Continuous" vertical="center" wrapText="1"/>
    </xf>
    <xf numFmtId="0" fontId="5" fillId="0" borderId="0" xfId="0" applyFont="1" applyBorder="1" applyAlignment="1">
      <alignment horizontal="center" vertical="center" wrapText="1"/>
    </xf>
    <xf numFmtId="1" fontId="5" fillId="0" borderId="0" xfId="0" applyNumberFormat="1" applyFont="1" applyBorder="1" applyAlignment="1">
      <alignment horizontal="center" vertical="center" wrapText="1"/>
    </xf>
    <xf numFmtId="177" fontId="5" fillId="0" borderId="0" xfId="0" applyNumberFormat="1" applyFont="1" applyAlignment="1">
      <alignment horizontal="center"/>
    </xf>
    <xf numFmtId="17" fontId="5" fillId="0" borderId="0" xfId="0" applyNumberFormat="1" applyFont="1" applyAlignment="1">
      <alignment horizontal="center"/>
    </xf>
    <xf numFmtId="174" fontId="5" fillId="0" borderId="0" xfId="0" applyNumberFormat="1" applyFont="1" applyAlignment="1">
      <alignment horizontal="center"/>
    </xf>
    <xf numFmtId="174" fontId="8" fillId="0" borderId="0" xfId="15" applyNumberFormat="1" applyFont="1" applyAlignment="1">
      <alignment horizontal="center"/>
    </xf>
    <xf numFmtId="17" fontId="5" fillId="0" borderId="0" xfId="0" applyNumberFormat="1" applyFont="1" applyAlignment="1">
      <alignment/>
    </xf>
    <xf numFmtId="1" fontId="6" fillId="0" borderId="0" xfId="0" applyNumberFormat="1" applyFont="1" applyAlignment="1">
      <alignment/>
    </xf>
    <xf numFmtId="176" fontId="6" fillId="0" borderId="0" xfId="0" applyNumberFormat="1" applyFont="1" applyAlignment="1">
      <alignment/>
    </xf>
    <xf numFmtId="1" fontId="5" fillId="0" borderId="0" xfId="0" applyNumberFormat="1" applyFont="1" applyAlignment="1">
      <alignment/>
    </xf>
    <xf numFmtId="0" fontId="14" fillId="0" borderId="0" xfId="0" applyFont="1" applyAlignment="1">
      <alignment/>
    </xf>
    <xf numFmtId="0" fontId="9" fillId="2" borderId="0" xfId="0" applyFont="1" applyFill="1" applyAlignment="1">
      <alignment/>
    </xf>
    <xf numFmtId="0" fontId="5" fillId="3" borderId="0" xfId="0" applyFont="1" applyFill="1" applyBorder="1" applyAlignment="1">
      <alignment/>
    </xf>
    <xf numFmtId="0" fontId="11" fillId="3" borderId="0" xfId="0" applyFont="1" applyFill="1" applyBorder="1" applyAlignment="1">
      <alignment/>
    </xf>
    <xf numFmtId="17" fontId="11" fillId="3" borderId="0" xfId="0" applyNumberFormat="1" applyFont="1" applyFill="1" applyBorder="1" applyAlignment="1">
      <alignment/>
    </xf>
    <xf numFmtId="174" fontId="11" fillId="3" borderId="0" xfId="15" applyNumberFormat="1" applyFont="1" applyFill="1" applyBorder="1" applyAlignment="1">
      <alignment/>
    </xf>
    <xf numFmtId="174" fontId="12" fillId="3" borderId="0" xfId="15" applyNumberFormat="1" applyFont="1" applyFill="1" applyBorder="1" applyAlignment="1">
      <alignment/>
    </xf>
    <xf numFmtId="174" fontId="13" fillId="3" borderId="0" xfId="15" applyNumberFormat="1" applyFont="1" applyFill="1" applyBorder="1" applyAlignment="1">
      <alignment/>
    </xf>
    <xf numFmtId="10" fontId="11" fillId="3" borderId="0" xfId="0" applyNumberFormat="1" applyFont="1" applyFill="1" applyBorder="1" applyAlignment="1">
      <alignment/>
    </xf>
    <xf numFmtId="0" fontId="7" fillId="3" borderId="0" xfId="0" applyFont="1" applyFill="1" applyBorder="1" applyAlignment="1">
      <alignment/>
    </xf>
    <xf numFmtId="10" fontId="13" fillId="3" borderId="0" xfId="0" applyNumberFormat="1" applyFont="1" applyFill="1" applyBorder="1" applyAlignment="1">
      <alignment/>
    </xf>
    <xf numFmtId="0" fontId="3" fillId="4" borderId="0" xfId="0" applyFont="1" applyFill="1" applyBorder="1" applyAlignment="1">
      <alignment/>
    </xf>
    <xf numFmtId="0" fontId="11" fillId="4" borderId="0" xfId="0" applyFont="1" applyFill="1" applyBorder="1" applyAlignment="1">
      <alignment/>
    </xf>
    <xf numFmtId="0" fontId="5" fillId="3" borderId="0" xfId="0" applyFont="1" applyFill="1" applyAlignment="1">
      <alignment/>
    </xf>
    <xf numFmtId="180" fontId="13" fillId="3" borderId="0" xfId="0" applyNumberFormat="1" applyFont="1" applyFill="1" applyBorder="1" applyAlignment="1">
      <alignment horizontal="right"/>
    </xf>
    <xf numFmtId="174" fontId="5" fillId="0" borderId="0" xfId="0" applyNumberFormat="1" applyFont="1" applyAlignment="1">
      <alignment/>
    </xf>
    <xf numFmtId="174" fontId="17" fillId="3" borderId="0" xfId="15" applyNumberFormat="1" applyFont="1" applyFill="1" applyBorder="1" applyAlignment="1">
      <alignment/>
    </xf>
    <xf numFmtId="0" fontId="5" fillId="2" borderId="0" xfId="0" applyFont="1" applyFill="1" applyAlignment="1">
      <alignment horizontal="center"/>
    </xf>
    <xf numFmtId="9" fontId="5" fillId="2" borderId="0" xfId="0" applyNumberFormat="1" applyFont="1" applyFill="1" applyAlignment="1">
      <alignment horizontal="center"/>
    </xf>
    <xf numFmtId="10" fontId="5" fillId="2" borderId="0" xfId="0" applyNumberFormat="1" applyFont="1" applyFill="1" applyAlignment="1">
      <alignment horizontal="center"/>
    </xf>
    <xf numFmtId="175" fontId="4" fillId="0" borderId="0" xfId="0" applyNumberFormat="1" applyFont="1" applyAlignment="1">
      <alignment/>
    </xf>
    <xf numFmtId="43" fontId="6" fillId="0" borderId="0" xfId="15" applyNumberFormat="1" applyFont="1" applyAlignment="1">
      <alignment horizontal="right"/>
    </xf>
    <xf numFmtId="183" fontId="13" fillId="3" borderId="0" xfId="0" applyNumberFormat="1" applyFont="1" applyFill="1" applyBorder="1" applyAlignment="1">
      <alignment/>
    </xf>
    <xf numFmtId="0" fontId="19" fillId="0" borderId="0" xfId="0" applyFont="1" applyAlignment="1">
      <alignment/>
    </xf>
    <xf numFmtId="0" fontId="0" fillId="0" borderId="0" xfId="0" applyNumberForma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NET FINANCIAL POSITION -- OWNERSHIP VERSUS RENTING</a:t>
            </a:r>
          </a:p>
        </c:rich>
      </c:tx>
      <c:layout>
        <c:manualLayout>
          <c:xMode val="factor"/>
          <c:yMode val="factor"/>
          <c:x val="0.065"/>
          <c:y val="0.03275"/>
        </c:manualLayout>
      </c:layout>
      <c:spPr>
        <a:solidFill>
          <a:srgbClr val="CCFFFF"/>
        </a:solidFill>
      </c:spPr>
    </c:title>
    <c:plotArea>
      <c:layout>
        <c:manualLayout>
          <c:xMode val="edge"/>
          <c:yMode val="edge"/>
          <c:x val="0.044"/>
          <c:y val="0.01975"/>
          <c:w val="0.956"/>
          <c:h val="0.93225"/>
        </c:manualLayout>
      </c:layout>
      <c:lineChart>
        <c:grouping val="standard"/>
        <c:varyColors val="0"/>
        <c:ser>
          <c:idx val="6"/>
          <c:order val="0"/>
          <c:tx>
            <c:v>Excluding the Value of Home Equity</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Model!$AA$64:$AA$542</c:f>
              <c:strCache>
                <c:ptCount val="479"/>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pt idx="192">
                  <c:v>45292</c:v>
                </c:pt>
                <c:pt idx="193">
                  <c:v>45323</c:v>
                </c:pt>
                <c:pt idx="194">
                  <c:v>45352</c:v>
                </c:pt>
                <c:pt idx="195">
                  <c:v>45383</c:v>
                </c:pt>
                <c:pt idx="196">
                  <c:v>45413</c:v>
                </c:pt>
                <c:pt idx="197">
                  <c:v>45444</c:v>
                </c:pt>
                <c:pt idx="198">
                  <c:v>45474</c:v>
                </c:pt>
                <c:pt idx="199">
                  <c:v>45505</c:v>
                </c:pt>
                <c:pt idx="200">
                  <c:v>45536</c:v>
                </c:pt>
                <c:pt idx="201">
                  <c:v>45566</c:v>
                </c:pt>
                <c:pt idx="202">
                  <c:v>45597</c:v>
                </c:pt>
                <c:pt idx="203">
                  <c:v>45627</c:v>
                </c:pt>
                <c:pt idx="204">
                  <c:v>45658</c:v>
                </c:pt>
                <c:pt idx="205">
                  <c:v>45689</c:v>
                </c:pt>
                <c:pt idx="206">
                  <c:v>45717</c:v>
                </c:pt>
                <c:pt idx="207">
                  <c:v>45748</c:v>
                </c:pt>
                <c:pt idx="208">
                  <c:v>45778</c:v>
                </c:pt>
                <c:pt idx="209">
                  <c:v>45809</c:v>
                </c:pt>
                <c:pt idx="210">
                  <c:v>45839</c:v>
                </c:pt>
                <c:pt idx="211">
                  <c:v>45870</c:v>
                </c:pt>
                <c:pt idx="212">
                  <c:v>45901</c:v>
                </c:pt>
                <c:pt idx="213">
                  <c:v>45931</c:v>
                </c:pt>
                <c:pt idx="214">
                  <c:v>45962</c:v>
                </c:pt>
                <c:pt idx="215">
                  <c:v>45992</c:v>
                </c:pt>
                <c:pt idx="216">
                  <c:v>46023</c:v>
                </c:pt>
                <c:pt idx="217">
                  <c:v>46054</c:v>
                </c:pt>
                <c:pt idx="218">
                  <c:v>46082</c:v>
                </c:pt>
                <c:pt idx="219">
                  <c:v>46113</c:v>
                </c:pt>
                <c:pt idx="220">
                  <c:v>46143</c:v>
                </c:pt>
                <c:pt idx="221">
                  <c:v>46174</c:v>
                </c:pt>
                <c:pt idx="222">
                  <c:v>46204</c:v>
                </c:pt>
                <c:pt idx="223">
                  <c:v>46235</c:v>
                </c:pt>
                <c:pt idx="224">
                  <c:v>46266</c:v>
                </c:pt>
                <c:pt idx="225">
                  <c:v>46296</c:v>
                </c:pt>
                <c:pt idx="226">
                  <c:v>46327</c:v>
                </c:pt>
                <c:pt idx="227">
                  <c:v>46357</c:v>
                </c:pt>
                <c:pt idx="228">
                  <c:v>46388</c:v>
                </c:pt>
                <c:pt idx="229">
                  <c:v>46419</c:v>
                </c:pt>
                <c:pt idx="230">
                  <c:v>46447</c:v>
                </c:pt>
                <c:pt idx="231">
                  <c:v>46478</c:v>
                </c:pt>
                <c:pt idx="232">
                  <c:v>46508</c:v>
                </c:pt>
                <c:pt idx="233">
                  <c:v>46539</c:v>
                </c:pt>
                <c:pt idx="234">
                  <c:v>46569</c:v>
                </c:pt>
                <c:pt idx="235">
                  <c:v>46600</c:v>
                </c:pt>
                <c:pt idx="236">
                  <c:v>46631</c:v>
                </c:pt>
                <c:pt idx="237">
                  <c:v>46661</c:v>
                </c:pt>
                <c:pt idx="238">
                  <c:v>46692</c:v>
                </c:pt>
                <c:pt idx="239">
                  <c:v>46722</c:v>
                </c:pt>
                <c:pt idx="240">
                  <c:v>46753</c:v>
                </c:pt>
                <c:pt idx="241">
                  <c:v>46784</c:v>
                </c:pt>
                <c:pt idx="242">
                  <c:v>46813</c:v>
                </c:pt>
                <c:pt idx="243">
                  <c:v>46844</c:v>
                </c:pt>
                <c:pt idx="244">
                  <c:v>46874</c:v>
                </c:pt>
                <c:pt idx="245">
                  <c:v>46905</c:v>
                </c:pt>
                <c:pt idx="246">
                  <c:v>46935</c:v>
                </c:pt>
                <c:pt idx="247">
                  <c:v>46966</c:v>
                </c:pt>
                <c:pt idx="248">
                  <c:v>46997</c:v>
                </c:pt>
                <c:pt idx="249">
                  <c:v>47027</c:v>
                </c:pt>
                <c:pt idx="250">
                  <c:v>47058</c:v>
                </c:pt>
                <c:pt idx="251">
                  <c:v>47088</c:v>
                </c:pt>
                <c:pt idx="252">
                  <c:v>47119</c:v>
                </c:pt>
                <c:pt idx="253">
                  <c:v>47150</c:v>
                </c:pt>
                <c:pt idx="254">
                  <c:v>47178</c:v>
                </c:pt>
                <c:pt idx="255">
                  <c:v>47209</c:v>
                </c:pt>
                <c:pt idx="256">
                  <c:v>47239</c:v>
                </c:pt>
                <c:pt idx="257">
                  <c:v>47270</c:v>
                </c:pt>
                <c:pt idx="258">
                  <c:v>47300</c:v>
                </c:pt>
                <c:pt idx="259">
                  <c:v>47331</c:v>
                </c:pt>
                <c:pt idx="260">
                  <c:v>47362</c:v>
                </c:pt>
                <c:pt idx="261">
                  <c:v>47392</c:v>
                </c:pt>
                <c:pt idx="262">
                  <c:v>47423</c:v>
                </c:pt>
                <c:pt idx="263">
                  <c:v>47453</c:v>
                </c:pt>
                <c:pt idx="264">
                  <c:v>47484</c:v>
                </c:pt>
                <c:pt idx="265">
                  <c:v>47515</c:v>
                </c:pt>
                <c:pt idx="266">
                  <c:v>47543</c:v>
                </c:pt>
                <c:pt idx="267">
                  <c:v>47574</c:v>
                </c:pt>
                <c:pt idx="268">
                  <c:v>47604</c:v>
                </c:pt>
                <c:pt idx="269">
                  <c:v>47635</c:v>
                </c:pt>
                <c:pt idx="270">
                  <c:v>47665</c:v>
                </c:pt>
                <c:pt idx="271">
                  <c:v>47696</c:v>
                </c:pt>
                <c:pt idx="272">
                  <c:v>47727</c:v>
                </c:pt>
                <c:pt idx="273">
                  <c:v>47757</c:v>
                </c:pt>
                <c:pt idx="274">
                  <c:v>47788</c:v>
                </c:pt>
                <c:pt idx="275">
                  <c:v>47818</c:v>
                </c:pt>
                <c:pt idx="276">
                  <c:v>47849</c:v>
                </c:pt>
                <c:pt idx="277">
                  <c:v>47880</c:v>
                </c:pt>
                <c:pt idx="278">
                  <c:v>47908</c:v>
                </c:pt>
                <c:pt idx="279">
                  <c:v>47939</c:v>
                </c:pt>
                <c:pt idx="280">
                  <c:v>47969</c:v>
                </c:pt>
                <c:pt idx="281">
                  <c:v>48000</c:v>
                </c:pt>
                <c:pt idx="282">
                  <c:v>48030</c:v>
                </c:pt>
                <c:pt idx="283">
                  <c:v>48061</c:v>
                </c:pt>
                <c:pt idx="284">
                  <c:v>48092</c:v>
                </c:pt>
                <c:pt idx="285">
                  <c:v>48122</c:v>
                </c:pt>
                <c:pt idx="286">
                  <c:v>48153</c:v>
                </c:pt>
                <c:pt idx="287">
                  <c:v>48183</c:v>
                </c:pt>
                <c:pt idx="288">
                  <c:v>48214</c:v>
                </c:pt>
                <c:pt idx="289">
                  <c:v>48245</c:v>
                </c:pt>
                <c:pt idx="290">
                  <c:v>48274</c:v>
                </c:pt>
                <c:pt idx="291">
                  <c:v>48305</c:v>
                </c:pt>
                <c:pt idx="292">
                  <c:v>48335</c:v>
                </c:pt>
                <c:pt idx="293">
                  <c:v>48366</c:v>
                </c:pt>
                <c:pt idx="294">
                  <c:v>48396</c:v>
                </c:pt>
                <c:pt idx="295">
                  <c:v>48427</c:v>
                </c:pt>
                <c:pt idx="296">
                  <c:v>48458</c:v>
                </c:pt>
                <c:pt idx="297">
                  <c:v>48488</c:v>
                </c:pt>
                <c:pt idx="298">
                  <c:v>48519</c:v>
                </c:pt>
                <c:pt idx="299">
                  <c:v>48549</c:v>
                </c:pt>
                <c:pt idx="300">
                  <c:v>48580</c:v>
                </c:pt>
                <c:pt idx="301">
                  <c:v>48611</c:v>
                </c:pt>
                <c:pt idx="302">
                  <c:v>48639</c:v>
                </c:pt>
                <c:pt idx="303">
                  <c:v>48670</c:v>
                </c:pt>
                <c:pt idx="304">
                  <c:v>48700</c:v>
                </c:pt>
                <c:pt idx="305">
                  <c:v>48731</c:v>
                </c:pt>
                <c:pt idx="306">
                  <c:v>48761</c:v>
                </c:pt>
                <c:pt idx="307">
                  <c:v>48792</c:v>
                </c:pt>
                <c:pt idx="308">
                  <c:v>48823</c:v>
                </c:pt>
                <c:pt idx="309">
                  <c:v>48853</c:v>
                </c:pt>
                <c:pt idx="310">
                  <c:v>48884</c:v>
                </c:pt>
                <c:pt idx="311">
                  <c:v>48914</c:v>
                </c:pt>
                <c:pt idx="312">
                  <c:v>48945</c:v>
                </c:pt>
                <c:pt idx="313">
                  <c:v>48976</c:v>
                </c:pt>
                <c:pt idx="314">
                  <c:v>49004</c:v>
                </c:pt>
                <c:pt idx="315">
                  <c:v>49035</c:v>
                </c:pt>
                <c:pt idx="316">
                  <c:v>49065</c:v>
                </c:pt>
                <c:pt idx="317">
                  <c:v>49096</c:v>
                </c:pt>
                <c:pt idx="318">
                  <c:v>49126</c:v>
                </c:pt>
                <c:pt idx="319">
                  <c:v>49157</c:v>
                </c:pt>
                <c:pt idx="320">
                  <c:v>49188</c:v>
                </c:pt>
                <c:pt idx="321">
                  <c:v>49218</c:v>
                </c:pt>
                <c:pt idx="322">
                  <c:v>49249</c:v>
                </c:pt>
                <c:pt idx="323">
                  <c:v>49279</c:v>
                </c:pt>
                <c:pt idx="324">
                  <c:v>49310</c:v>
                </c:pt>
                <c:pt idx="325">
                  <c:v>49341</c:v>
                </c:pt>
                <c:pt idx="326">
                  <c:v>49369</c:v>
                </c:pt>
                <c:pt idx="327">
                  <c:v>49400</c:v>
                </c:pt>
                <c:pt idx="328">
                  <c:v>49430</c:v>
                </c:pt>
                <c:pt idx="329">
                  <c:v>49461</c:v>
                </c:pt>
                <c:pt idx="330">
                  <c:v>49491</c:v>
                </c:pt>
                <c:pt idx="331">
                  <c:v>49522</c:v>
                </c:pt>
                <c:pt idx="332">
                  <c:v>49553</c:v>
                </c:pt>
                <c:pt idx="333">
                  <c:v>49583</c:v>
                </c:pt>
                <c:pt idx="334">
                  <c:v>49614</c:v>
                </c:pt>
                <c:pt idx="335">
                  <c:v>49644</c:v>
                </c:pt>
                <c:pt idx="336">
                  <c:v>49675</c:v>
                </c:pt>
                <c:pt idx="337">
                  <c:v>49706</c:v>
                </c:pt>
                <c:pt idx="338">
                  <c:v>49735</c:v>
                </c:pt>
                <c:pt idx="339">
                  <c:v>49766</c:v>
                </c:pt>
                <c:pt idx="340">
                  <c:v>49796</c:v>
                </c:pt>
                <c:pt idx="341">
                  <c:v>49827</c:v>
                </c:pt>
                <c:pt idx="342">
                  <c:v>49857</c:v>
                </c:pt>
                <c:pt idx="343">
                  <c:v>49888</c:v>
                </c:pt>
                <c:pt idx="344">
                  <c:v>49919</c:v>
                </c:pt>
                <c:pt idx="345">
                  <c:v>49949</c:v>
                </c:pt>
                <c:pt idx="346">
                  <c:v>49980</c:v>
                </c:pt>
                <c:pt idx="347">
                  <c:v>50010</c:v>
                </c:pt>
                <c:pt idx="348">
                  <c:v>50041</c:v>
                </c:pt>
                <c:pt idx="349">
                  <c:v>50072</c:v>
                </c:pt>
                <c:pt idx="350">
                  <c:v>50100</c:v>
                </c:pt>
                <c:pt idx="351">
                  <c:v>50131</c:v>
                </c:pt>
                <c:pt idx="352">
                  <c:v>50161</c:v>
                </c:pt>
                <c:pt idx="353">
                  <c:v>50192</c:v>
                </c:pt>
                <c:pt idx="354">
                  <c:v>50222</c:v>
                </c:pt>
                <c:pt idx="355">
                  <c:v>50253</c:v>
                </c:pt>
                <c:pt idx="356">
                  <c:v>50284</c:v>
                </c:pt>
                <c:pt idx="357">
                  <c:v>50314</c:v>
                </c:pt>
                <c:pt idx="358">
                  <c:v>50345</c:v>
                </c:pt>
                <c:pt idx="359">
                  <c:v>50375</c:v>
                </c:pt>
                <c:pt idx="360">
                  <c:v>50406</c:v>
                </c:pt>
                <c:pt idx="361">
                  <c:v>50437</c:v>
                </c:pt>
                <c:pt idx="362">
                  <c:v>50465</c:v>
                </c:pt>
                <c:pt idx="363">
                  <c:v>50496</c:v>
                </c:pt>
                <c:pt idx="364">
                  <c:v>50526</c:v>
                </c:pt>
                <c:pt idx="365">
                  <c:v>50557</c:v>
                </c:pt>
                <c:pt idx="366">
                  <c:v>50587</c:v>
                </c:pt>
                <c:pt idx="367">
                  <c:v>50618</c:v>
                </c:pt>
                <c:pt idx="368">
                  <c:v>50649</c:v>
                </c:pt>
                <c:pt idx="369">
                  <c:v>50679</c:v>
                </c:pt>
                <c:pt idx="370">
                  <c:v>50710</c:v>
                </c:pt>
                <c:pt idx="371">
                  <c:v>50740</c:v>
                </c:pt>
                <c:pt idx="372">
                  <c:v>50771</c:v>
                </c:pt>
                <c:pt idx="373">
                  <c:v>50802</c:v>
                </c:pt>
                <c:pt idx="374">
                  <c:v>50830</c:v>
                </c:pt>
                <c:pt idx="375">
                  <c:v>50861</c:v>
                </c:pt>
                <c:pt idx="376">
                  <c:v>50891</c:v>
                </c:pt>
                <c:pt idx="377">
                  <c:v>50922</c:v>
                </c:pt>
                <c:pt idx="378">
                  <c:v>50952</c:v>
                </c:pt>
                <c:pt idx="379">
                  <c:v>50983</c:v>
                </c:pt>
                <c:pt idx="380">
                  <c:v>51014</c:v>
                </c:pt>
                <c:pt idx="381">
                  <c:v>51044</c:v>
                </c:pt>
                <c:pt idx="382">
                  <c:v>51075</c:v>
                </c:pt>
                <c:pt idx="383">
                  <c:v>51105</c:v>
                </c:pt>
                <c:pt idx="384">
                  <c:v>51136</c:v>
                </c:pt>
                <c:pt idx="385">
                  <c:v>51167</c:v>
                </c:pt>
                <c:pt idx="386">
                  <c:v>51196</c:v>
                </c:pt>
                <c:pt idx="387">
                  <c:v>51227</c:v>
                </c:pt>
                <c:pt idx="388">
                  <c:v>51257</c:v>
                </c:pt>
                <c:pt idx="389">
                  <c:v>51288</c:v>
                </c:pt>
                <c:pt idx="390">
                  <c:v>51318</c:v>
                </c:pt>
                <c:pt idx="391">
                  <c:v>51349</c:v>
                </c:pt>
                <c:pt idx="392">
                  <c:v>51380</c:v>
                </c:pt>
                <c:pt idx="393">
                  <c:v>51410</c:v>
                </c:pt>
                <c:pt idx="394">
                  <c:v>51441</c:v>
                </c:pt>
                <c:pt idx="395">
                  <c:v>51471</c:v>
                </c:pt>
                <c:pt idx="396">
                  <c:v>51502</c:v>
                </c:pt>
                <c:pt idx="397">
                  <c:v>51533</c:v>
                </c:pt>
                <c:pt idx="398">
                  <c:v>51561</c:v>
                </c:pt>
                <c:pt idx="399">
                  <c:v>51592</c:v>
                </c:pt>
                <c:pt idx="400">
                  <c:v>51622</c:v>
                </c:pt>
                <c:pt idx="401">
                  <c:v>51653</c:v>
                </c:pt>
                <c:pt idx="402">
                  <c:v>51683</c:v>
                </c:pt>
                <c:pt idx="403">
                  <c:v>51714</c:v>
                </c:pt>
                <c:pt idx="404">
                  <c:v>51745</c:v>
                </c:pt>
                <c:pt idx="405">
                  <c:v>51775</c:v>
                </c:pt>
                <c:pt idx="406">
                  <c:v>51806</c:v>
                </c:pt>
                <c:pt idx="407">
                  <c:v>51836</c:v>
                </c:pt>
                <c:pt idx="408">
                  <c:v>51867</c:v>
                </c:pt>
                <c:pt idx="409">
                  <c:v>51898</c:v>
                </c:pt>
                <c:pt idx="410">
                  <c:v>51926</c:v>
                </c:pt>
                <c:pt idx="411">
                  <c:v>51957</c:v>
                </c:pt>
                <c:pt idx="412">
                  <c:v>51987</c:v>
                </c:pt>
                <c:pt idx="413">
                  <c:v>52018</c:v>
                </c:pt>
                <c:pt idx="414">
                  <c:v>52048</c:v>
                </c:pt>
                <c:pt idx="415">
                  <c:v>52079</c:v>
                </c:pt>
                <c:pt idx="416">
                  <c:v>52110</c:v>
                </c:pt>
                <c:pt idx="417">
                  <c:v>52140</c:v>
                </c:pt>
                <c:pt idx="418">
                  <c:v>52171</c:v>
                </c:pt>
                <c:pt idx="419">
                  <c:v>52201</c:v>
                </c:pt>
                <c:pt idx="420">
                  <c:v>52232</c:v>
                </c:pt>
                <c:pt idx="421">
                  <c:v>52263</c:v>
                </c:pt>
                <c:pt idx="422">
                  <c:v>52291</c:v>
                </c:pt>
                <c:pt idx="423">
                  <c:v>52322</c:v>
                </c:pt>
                <c:pt idx="424">
                  <c:v>52352</c:v>
                </c:pt>
                <c:pt idx="425">
                  <c:v>52383</c:v>
                </c:pt>
                <c:pt idx="426">
                  <c:v>52413</c:v>
                </c:pt>
                <c:pt idx="427">
                  <c:v>52444</c:v>
                </c:pt>
                <c:pt idx="428">
                  <c:v>52475</c:v>
                </c:pt>
                <c:pt idx="429">
                  <c:v>52505</c:v>
                </c:pt>
                <c:pt idx="430">
                  <c:v>52536</c:v>
                </c:pt>
                <c:pt idx="431">
                  <c:v>52566</c:v>
                </c:pt>
                <c:pt idx="432">
                  <c:v>52597</c:v>
                </c:pt>
                <c:pt idx="433">
                  <c:v>52628</c:v>
                </c:pt>
                <c:pt idx="434">
                  <c:v>52657</c:v>
                </c:pt>
                <c:pt idx="435">
                  <c:v>52688</c:v>
                </c:pt>
                <c:pt idx="436">
                  <c:v>52718</c:v>
                </c:pt>
                <c:pt idx="437">
                  <c:v>52749</c:v>
                </c:pt>
                <c:pt idx="438">
                  <c:v>52779</c:v>
                </c:pt>
                <c:pt idx="439">
                  <c:v>52810</c:v>
                </c:pt>
                <c:pt idx="440">
                  <c:v>52841</c:v>
                </c:pt>
                <c:pt idx="441">
                  <c:v>52871</c:v>
                </c:pt>
                <c:pt idx="442">
                  <c:v>52902</c:v>
                </c:pt>
                <c:pt idx="443">
                  <c:v>52932</c:v>
                </c:pt>
                <c:pt idx="444">
                  <c:v>52963</c:v>
                </c:pt>
                <c:pt idx="445">
                  <c:v>52994</c:v>
                </c:pt>
                <c:pt idx="446">
                  <c:v>53022</c:v>
                </c:pt>
                <c:pt idx="447">
                  <c:v>53053</c:v>
                </c:pt>
                <c:pt idx="448">
                  <c:v>53083</c:v>
                </c:pt>
                <c:pt idx="449">
                  <c:v>53114</c:v>
                </c:pt>
                <c:pt idx="450">
                  <c:v>53144</c:v>
                </c:pt>
                <c:pt idx="451">
                  <c:v>53175</c:v>
                </c:pt>
                <c:pt idx="452">
                  <c:v>53206</c:v>
                </c:pt>
                <c:pt idx="453">
                  <c:v>53236</c:v>
                </c:pt>
                <c:pt idx="454">
                  <c:v>53267</c:v>
                </c:pt>
                <c:pt idx="455">
                  <c:v>53297</c:v>
                </c:pt>
                <c:pt idx="456">
                  <c:v>53328</c:v>
                </c:pt>
                <c:pt idx="457">
                  <c:v>53359</c:v>
                </c:pt>
                <c:pt idx="458">
                  <c:v>53387</c:v>
                </c:pt>
                <c:pt idx="459">
                  <c:v>53418</c:v>
                </c:pt>
                <c:pt idx="460">
                  <c:v>53448</c:v>
                </c:pt>
                <c:pt idx="461">
                  <c:v>53479</c:v>
                </c:pt>
                <c:pt idx="462">
                  <c:v>53509</c:v>
                </c:pt>
                <c:pt idx="463">
                  <c:v>53540</c:v>
                </c:pt>
                <c:pt idx="464">
                  <c:v>53571</c:v>
                </c:pt>
                <c:pt idx="465">
                  <c:v>53601</c:v>
                </c:pt>
                <c:pt idx="466">
                  <c:v>53632</c:v>
                </c:pt>
                <c:pt idx="467">
                  <c:v>53662</c:v>
                </c:pt>
                <c:pt idx="468">
                  <c:v>53693</c:v>
                </c:pt>
                <c:pt idx="469">
                  <c:v>53724</c:v>
                </c:pt>
                <c:pt idx="470">
                  <c:v>53752</c:v>
                </c:pt>
                <c:pt idx="471">
                  <c:v>53783</c:v>
                </c:pt>
                <c:pt idx="472">
                  <c:v>53813</c:v>
                </c:pt>
                <c:pt idx="473">
                  <c:v>53844</c:v>
                </c:pt>
                <c:pt idx="474">
                  <c:v>53874</c:v>
                </c:pt>
                <c:pt idx="475">
                  <c:v>53905</c:v>
                </c:pt>
                <c:pt idx="476">
                  <c:v>53936</c:v>
                </c:pt>
                <c:pt idx="477">
                  <c:v>53966</c:v>
                </c:pt>
                <c:pt idx="478">
                  <c:v>53997</c:v>
                </c:pt>
              </c:strCache>
            </c:strRef>
          </c:cat>
          <c:val>
            <c:numRef>
              <c:f>Model!$AH$64:$AH$542</c:f>
              <c:numCache>
                <c:ptCount val="479"/>
                <c:pt idx="0">
                  <c:v>-48986.95020053645</c:v>
                </c:pt>
                <c:pt idx="1">
                  <c:v>-50362.68384868171</c:v>
                </c:pt>
                <c:pt idx="2">
                  <c:v>-51729.302739765</c:v>
                </c:pt>
                <c:pt idx="3">
                  <c:v>-53086.858395308605</c:v>
                </c:pt>
                <c:pt idx="4">
                  <c:v>-54435.40206442834</c:v>
                </c:pt>
                <c:pt idx="5">
                  <c:v>-55774.98472522702</c:v>
                </c:pt>
                <c:pt idx="6">
                  <c:v>-57105.657086180916</c:v>
                </c:pt>
                <c:pt idx="7">
                  <c:v>-58427.469587519234</c:v>
                </c:pt>
                <c:pt idx="8">
                  <c:v>-59740.47240259665</c:v>
                </c:pt>
                <c:pt idx="9">
                  <c:v>-61044.71543925897</c:v>
                </c:pt>
                <c:pt idx="10">
                  <c:v>-62340.24834120192</c:v>
                </c:pt>
                <c:pt idx="11">
                  <c:v>-63627.120489323075</c:v>
                </c:pt>
                <c:pt idx="12">
                  <c:v>-64905.381003067036</c:v>
                </c:pt>
                <c:pt idx="13">
                  <c:v>-66175.0787417638</c:v>
                </c:pt>
                <c:pt idx="14">
                  <c:v>-67436.26230596048</c:v>
                </c:pt>
                <c:pt idx="15">
                  <c:v>-68688.98003874619</c:v>
                </c:pt>
                <c:pt idx="16">
                  <c:v>-69933.28002707039</c:v>
                </c:pt>
                <c:pt idx="17">
                  <c:v>-71169.21010305457</c:v>
                </c:pt>
                <c:pt idx="18">
                  <c:v>-72396.81784529734</c:v>
                </c:pt>
                <c:pt idx="19">
                  <c:v>-73616.15058017288</c:v>
                </c:pt>
                <c:pt idx="20">
                  <c:v>-74827.25538312299</c:v>
                </c:pt>
                <c:pt idx="21">
                  <c:v>-76030.17907994257</c:v>
                </c:pt>
                <c:pt idx="22">
                  <c:v>-77224.9682480586</c:v>
                </c:pt>
                <c:pt idx="23">
                  <c:v>-78411.66921780279</c:v>
                </c:pt>
                <c:pt idx="24">
                  <c:v>-79590.32807367767</c:v>
                </c:pt>
                <c:pt idx="25">
                  <c:v>-80760.99065561648</c:v>
                </c:pt>
                <c:pt idx="26">
                  <c:v>-81923.70256023665</c:v>
                </c:pt>
                <c:pt idx="27">
                  <c:v>-83078.50914208693</c:v>
                </c:pt>
                <c:pt idx="28">
                  <c:v>-84225.4555148883</c:v>
                </c:pt>
                <c:pt idx="29">
                  <c:v>-85364.5865527686</c:v>
                </c:pt>
                <c:pt idx="30">
                  <c:v>-86495.94689149102</c:v>
                </c:pt>
                <c:pt idx="31">
                  <c:v>-87619.58092967635</c:v>
                </c:pt>
                <c:pt idx="32">
                  <c:v>-88735.53283001899</c:v>
                </c:pt>
                <c:pt idx="33">
                  <c:v>-89843.84652049704</c:v>
                </c:pt>
                <c:pt idx="34">
                  <c:v>-90944.56569557618</c:v>
                </c:pt>
                <c:pt idx="35">
                  <c:v>-92037.73381740745</c:v>
                </c:pt>
                <c:pt idx="36">
                  <c:v>-93123.39411701911</c:v>
                </c:pt>
                <c:pt idx="37">
                  <c:v>-94201.58959550242</c:v>
                </c:pt>
                <c:pt idx="38">
                  <c:v>-95272.36302519147</c:v>
                </c:pt>
                <c:pt idx="39">
                  <c:v>-96335.75695083711</c:v>
                </c:pt>
                <c:pt idx="40">
                  <c:v>-97391.8136907749</c:v>
                </c:pt>
                <c:pt idx="41">
                  <c:v>-98440.57533808723</c:v>
                </c:pt>
                <c:pt idx="42">
                  <c:v>-99482.08376175958</c:v>
                </c:pt>
                <c:pt idx="43">
                  <c:v>-100516.38060783094</c:v>
                </c:pt>
                <c:pt idx="44">
                  <c:v>-101543.50730053846</c:v>
                </c:pt>
                <c:pt idx="45">
                  <c:v>-102563.50504345633</c:v>
                </c:pt>
                <c:pt idx="46">
                  <c:v>-103576.41482062888</c:v>
                </c:pt>
                <c:pt idx="47">
                  <c:v>-104582.27739769805</c:v>
                </c:pt>
                <c:pt idx="48">
                  <c:v>-105581.13332302513</c:v>
                </c:pt>
                <c:pt idx="49">
                  <c:v>-106573.02292880688</c:v>
                </c:pt>
                <c:pt idx="50">
                  <c:v>-107557.98633218596</c:v>
                </c:pt>
                <c:pt idx="51">
                  <c:v>-108536.06343635588</c:v>
                </c:pt>
                <c:pt idx="52">
                  <c:v>-109507.29393166027</c:v>
                </c:pt>
                <c:pt idx="53">
                  <c:v>-110471.71729668668</c:v>
                </c:pt>
                <c:pt idx="54">
                  <c:v>-111429.37279935485</c:v>
                </c:pt>
                <c:pt idx="55">
                  <c:v>-112380.2994979995</c:v>
                </c:pt>
                <c:pt idx="56">
                  <c:v>-113324.53624244765</c:v>
                </c:pt>
                <c:pt idx="57">
                  <c:v>-114262.12167509052</c:v>
                </c:pt>
                <c:pt idx="58">
                  <c:v>-115193.09423195002</c:v>
                </c:pt>
                <c:pt idx="59">
                  <c:v>-116117.49214373992</c:v>
                </c:pt>
                <c:pt idx="60">
                  <c:v>-117035.35343692158</c:v>
                </c:pt>
                <c:pt idx="61">
                  <c:v>-117946.71593475441</c:v>
                </c:pt>
                <c:pt idx="62">
                  <c:v>-118851.61725834105</c:v>
                </c:pt>
                <c:pt idx="63">
                  <c:v>-119750.09482766724</c:v>
                </c:pt>
                <c:pt idx="64">
                  <c:v>-120642.18586263648</c:v>
                </c:pt>
                <c:pt idx="65">
                  <c:v>-121527.92738409946</c:v>
                </c:pt>
                <c:pt idx="66">
                  <c:v>-122407.35621487827</c:v>
                </c:pt>
                <c:pt idx="67">
                  <c:v>-123280.50898078553</c:v>
                </c:pt>
                <c:pt idx="68">
                  <c:v>-124147.42211163831</c:v>
                </c:pt>
                <c:pt idx="69">
                  <c:v>-125008.13184226696</c:v>
                </c:pt>
                <c:pt idx="70">
                  <c:v>-125862.67421351881</c:v>
                </c:pt>
                <c:pt idx="71">
                  <c:v>-126711.0850732569</c:v>
                </c:pt>
                <c:pt idx="72">
                  <c:v>-127553.40007735355</c:v>
                </c:pt>
                <c:pt idx="73">
                  <c:v>-128389.6546906791</c:v>
                </c:pt>
                <c:pt idx="74">
                  <c:v>-129219.88418808543</c:v>
                </c:pt>
                <c:pt idx="75">
                  <c:v>-130044.12365538471</c:v>
                </c:pt>
                <c:pt idx="76">
                  <c:v>-130862.40799032313</c:v>
                </c:pt>
                <c:pt idx="77">
                  <c:v>-131674.7719035497</c:v>
                </c:pt>
                <c:pt idx="78">
                  <c:v>-132481.24991958024</c:v>
                </c:pt>
                <c:pt idx="79">
                  <c:v>-133281.8763777564</c:v>
                </c:pt>
                <c:pt idx="80">
                  <c:v>-134076.68543319992</c:v>
                </c:pt>
                <c:pt idx="81">
                  <c:v>-134865.71105776215</c:v>
                </c:pt>
                <c:pt idx="82">
                  <c:v>-135648.9870409685</c:v>
                </c:pt>
                <c:pt idx="83">
                  <c:v>-136426.54699095842</c:v>
                </c:pt>
                <c:pt idx="84">
                  <c:v>-137198.4243354205</c:v>
                </c:pt>
                <c:pt idx="85">
                  <c:v>-137964.6523225229</c:v>
                </c:pt>
                <c:pt idx="86">
                  <c:v>-138725.26402183896</c:v>
                </c:pt>
                <c:pt idx="87">
                  <c:v>-139480.29232526835</c:v>
                </c:pt>
                <c:pt idx="88">
                  <c:v>-140229.7699479534</c:v>
                </c:pt>
                <c:pt idx="89">
                  <c:v>-140973.72942919083</c:v>
                </c:pt>
                <c:pt idx="90">
                  <c:v>-141712.20313333892</c:v>
                </c:pt>
                <c:pt idx="91">
                  <c:v>-142445.2232507201</c:v>
                </c:pt>
                <c:pt idx="92">
                  <c:v>-143172.82179851894</c:v>
                </c:pt>
                <c:pt idx="93">
                  <c:v>-143895.03062167566</c:v>
                </c:pt>
                <c:pt idx="94">
                  <c:v>-144611.88139377505</c:v>
                </c:pt>
                <c:pt idx="95">
                  <c:v>-145323.40561793104</c:v>
                </c:pt>
                <c:pt idx="96">
                  <c:v>-146029.6346276666</c:v>
                </c:pt>
                <c:pt idx="97">
                  <c:v>-146730.59958778933</c:v>
                </c:pt>
                <c:pt idx="98">
                  <c:v>-147426.33149526268</c:v>
                </c:pt>
                <c:pt idx="99">
                  <c:v>-148116.86118007265</c:v>
                </c:pt>
                <c:pt idx="100">
                  <c:v>-148802.2193060901</c:v>
                </c:pt>
                <c:pt idx="101">
                  <c:v>-149482.4363719288</c:v>
                </c:pt>
                <c:pt idx="102">
                  <c:v>-150157.54271179918</c:v>
                </c:pt>
                <c:pt idx="103">
                  <c:v>-150827.56849635753</c:v>
                </c:pt>
                <c:pt idx="104">
                  <c:v>-151492.5437335512</c:v>
                </c:pt>
                <c:pt idx="105">
                  <c:v>-152152.4982694593</c:v>
                </c:pt>
                <c:pt idx="106">
                  <c:v>-152807.46178912933</c:v>
                </c:pt>
                <c:pt idx="107">
                  <c:v>-153457.46381740947</c:v>
                </c:pt>
                <c:pt idx="108">
                  <c:v>-154102.5337197767</c:v>
                </c:pt>
                <c:pt idx="109">
                  <c:v>-154742.70070316063</c:v>
                </c:pt>
                <c:pt idx="110">
                  <c:v>-155377.99381676345</c:v>
                </c:pt>
                <c:pt idx="111">
                  <c:v>-156008.4419528754</c:v>
                </c:pt>
                <c:pt idx="112">
                  <c:v>-156634.0738476863</c:v>
                </c:pt>
                <c:pt idx="113">
                  <c:v>-157254.91808209292</c:v>
                </c:pt>
                <c:pt idx="114">
                  <c:v>-157871.0030825024</c:v>
                </c:pt>
                <c:pt idx="115">
                  <c:v>-158482.35712163136</c:v>
                </c:pt>
                <c:pt idx="116">
                  <c:v>-159089.00831930112</c:v>
                </c:pt>
                <c:pt idx="117">
                  <c:v>-159690.98464322902</c:v>
                </c:pt>
                <c:pt idx="118">
                  <c:v>-160288.31390981545</c:v>
                </c:pt>
                <c:pt idx="119">
                  <c:v>-160881.02378492712</c:v>
                </c:pt>
                <c:pt idx="120">
                  <c:v>-161469.1417846763</c:v>
                </c:pt>
                <c:pt idx="121">
                  <c:v>-162052.69527619606</c:v>
                </c:pt>
                <c:pt idx="122">
                  <c:v>-162631.71147841174</c:v>
                </c:pt>
                <c:pt idx="123">
                  <c:v>-163206.21746280836</c:v>
                </c:pt>
                <c:pt idx="124">
                  <c:v>-163776.24015419424</c:v>
                </c:pt>
                <c:pt idx="125">
                  <c:v>-164341.80633146068</c:v>
                </c:pt>
                <c:pt idx="126">
                  <c:v>-164902.94262833789</c:v>
                </c:pt>
                <c:pt idx="127">
                  <c:v>-165459.675534147</c:v>
                </c:pt>
                <c:pt idx="128">
                  <c:v>-166012.03139454845</c:v>
                </c:pt>
                <c:pt idx="129">
                  <c:v>-166560.03641228622</c:v>
                </c:pt>
                <c:pt idx="130">
                  <c:v>-167103.71664792876</c:v>
                </c:pt>
                <c:pt idx="131">
                  <c:v>-167643.0980206057</c:v>
                </c:pt>
                <c:pt idx="132">
                  <c:v>-168178.20630874138</c:v>
                </c:pt>
                <c:pt idx="133">
                  <c:v>-168709.06715078402</c:v>
                </c:pt>
                <c:pt idx="134">
                  <c:v>-169235.70604593173</c:v>
                </c:pt>
                <c:pt idx="135">
                  <c:v>-169758.14835485464</c:v>
                </c:pt>
                <c:pt idx="136">
                  <c:v>-170276.41930041328</c:v>
                </c:pt>
                <c:pt idx="137">
                  <c:v>-170790.54396837356</c:v>
                </c:pt>
                <c:pt idx="138">
                  <c:v>-171300.54730811788</c:v>
                </c:pt>
                <c:pt idx="139">
                  <c:v>-171806.45413335276</c:v>
                </c:pt>
                <c:pt idx="140">
                  <c:v>-172308.28912281294</c:v>
                </c:pt>
                <c:pt idx="141">
                  <c:v>-172806.0768209618</c:v>
                </c:pt>
                <c:pt idx="142">
                  <c:v>-173299.84163868835</c:v>
                </c:pt>
                <c:pt idx="143">
                  <c:v>-173789.60785400047</c:v>
                </c:pt>
                <c:pt idx="144">
                  <c:v>-174275.39961271497</c:v>
                </c:pt>
                <c:pt idx="145">
                  <c:v>-174757.24092914385</c:v>
                </c:pt>
                <c:pt idx="146">
                  <c:v>-175235.1556867773</c:v>
                </c:pt>
                <c:pt idx="147">
                  <c:v>-175709.16763896303</c:v>
                </c:pt>
                <c:pt idx="148">
                  <c:v>-176179.30040958239</c:v>
                </c:pt>
                <c:pt idx="149">
                  <c:v>-176645.57749372284</c:v>
                </c:pt>
                <c:pt idx="150">
                  <c:v>-177108.02225834725</c:v>
                </c:pt>
                <c:pt idx="151">
                  <c:v>-177566.65794295954</c:v>
                </c:pt>
                <c:pt idx="152">
                  <c:v>-178021.50766026715</c:v>
                </c:pt>
                <c:pt idx="153">
                  <c:v>-178472.59439684008</c:v>
                </c:pt>
                <c:pt idx="154">
                  <c:v>-178919.94101376663</c:v>
                </c:pt>
                <c:pt idx="155">
                  <c:v>-179363.57024730567</c:v>
                </c:pt>
                <c:pt idx="156">
                  <c:v>-179803.50470953586</c:v>
                </c:pt>
                <c:pt idx="157">
                  <c:v>-180239.76688900127</c:v>
                </c:pt>
                <c:pt idx="158">
                  <c:v>-180672.379151354</c:v>
                </c:pt>
                <c:pt idx="159">
                  <c:v>-181101.3637399934</c:v>
                </c:pt>
                <c:pt idx="160">
                  <c:v>-181526.74277670204</c:v>
                </c:pt>
                <c:pt idx="161">
                  <c:v>-181948.53826227854</c:v>
                </c:pt>
                <c:pt idx="162">
                  <c:v>-182366.77207716712</c:v>
                </c:pt>
                <c:pt idx="163">
                  <c:v>-182781.46598208393</c:v>
                </c:pt>
                <c:pt idx="164">
                  <c:v>-183192.64161864037</c:v>
                </c:pt>
                <c:pt idx="165">
                  <c:v>-183600.32050996294</c:v>
                </c:pt>
                <c:pt idx="166">
                  <c:v>-184004.52406131034</c:v>
                </c:pt>
                <c:pt idx="167">
                  <c:v>-184405.27356068703</c:v>
                </c:pt>
                <c:pt idx="168">
                  <c:v>-184802.59017945407</c:v>
                </c:pt>
                <c:pt idx="169">
                  <c:v>-185196.4949729365</c:v>
                </c:pt>
                <c:pt idx="170">
                  <c:v>-185587.00888102787</c:v>
                </c:pt>
                <c:pt idx="171">
                  <c:v>-185974.15272879173</c:v>
                </c:pt>
                <c:pt idx="172">
                  <c:v>-186357.94722705978</c:v>
                </c:pt>
                <c:pt idx="173">
                  <c:v>-186738.41297302733</c:v>
                </c:pt>
                <c:pt idx="174">
                  <c:v>-187115.57045084552</c:v>
                </c:pt>
                <c:pt idx="175">
                  <c:v>-187489.4400322106</c:v>
                </c:pt>
                <c:pt idx="176">
                  <c:v>-187860.04197695028</c:v>
                </c:pt>
                <c:pt idx="177">
                  <c:v>-188227.39643360686</c:v>
                </c:pt>
                <c:pt idx="178">
                  <c:v>-188591.52344001783</c:v>
                </c:pt>
                <c:pt idx="179">
                  <c:v>-188952.44292389305</c:v>
                </c:pt>
                <c:pt idx="180">
                  <c:v>-189310.17470338932</c:v>
                </c:pt>
                <c:pt idx="181">
                  <c:v>-189664.73848768193</c:v>
                </c:pt>
                <c:pt idx="182">
                  <c:v>-190016.15387753324</c:v>
                </c:pt>
                <c:pt idx="183">
                  <c:v>-190364.44036585855</c:v>
                </c:pt>
                <c:pt idx="184">
                  <c:v>-190709.61733828884</c:v>
                </c:pt>
                <c:pt idx="185">
                  <c:v>-191051.70407373086</c:v>
                </c:pt>
                <c:pt idx="186">
                  <c:v>-191390.71974492437</c:v>
                </c:pt>
                <c:pt idx="187">
                  <c:v>-191726.68341899637</c:v>
                </c:pt>
                <c:pt idx="188">
                  <c:v>-192059.61405801272</c:v>
                </c:pt>
                <c:pt idx="189">
                  <c:v>-192389.5305195268</c:v>
                </c:pt>
                <c:pt idx="190">
                  <c:v>-192716.4515571255</c:v>
                </c:pt>
                <c:pt idx="191">
                  <c:v>-193040.39582097228</c:v>
                </c:pt>
                <c:pt idx="192">
                  <c:v>-193361.38185834774</c:v>
                </c:pt>
                <c:pt idx="193">
                  <c:v>-193679.42811418715</c:v>
                </c:pt>
                <c:pt idx="194">
                  <c:v>-193994.55293161533</c:v>
                </c:pt>
                <c:pt idx="195">
                  <c:v>-194306.774552479</c:v>
                </c:pt>
                <c:pt idx="196">
                  <c:v>-194616.11111787616</c:v>
                </c:pt>
                <c:pt idx="197">
                  <c:v>-194922.5806686829</c:v>
                </c:pt>
                <c:pt idx="198">
                  <c:v>-195226.20114607754</c:v>
                </c:pt>
                <c:pt idx="199">
                  <c:v>-195526.99039206214</c:v>
                </c:pt>
                <c:pt idx="200">
                  <c:v>-195824.9661499812</c:v>
                </c:pt>
                <c:pt idx="201">
                  <c:v>-196120.14606503784</c:v>
                </c:pt>
                <c:pt idx="202">
                  <c:v>-196412.54768480748</c:v>
                </c:pt>
                <c:pt idx="203">
                  <c:v>-196702.18845974858</c:v>
                </c:pt>
                <c:pt idx="204">
                  <c:v>-196989.08574371107</c:v>
                </c:pt>
                <c:pt idx="205">
                  <c:v>-197273.25679444204</c:v>
                </c:pt>
                <c:pt idx="206">
                  <c:v>-197554.71877408898</c:v>
                </c:pt>
                <c:pt idx="207">
                  <c:v>-197833.4887497003</c:v>
                </c:pt>
                <c:pt idx="208">
                  <c:v>-198109.58369372346</c:v>
                </c:pt>
                <c:pt idx="209">
                  <c:v>-198383.0204845004</c:v>
                </c:pt>
                <c:pt idx="210">
                  <c:v>-198653.81590676063</c:v>
                </c:pt>
                <c:pt idx="211">
                  <c:v>-198921.98665211172</c:v>
                </c:pt>
                <c:pt idx="212">
                  <c:v>-199187.54931952723</c:v>
                </c:pt>
                <c:pt idx="213">
                  <c:v>-199450.52041583223</c:v>
                </c:pt>
                <c:pt idx="214">
                  <c:v>-199710.91635618638</c:v>
                </c:pt>
                <c:pt idx="215">
                  <c:v>-199968.75346456448</c:v>
                </c:pt>
                <c:pt idx="216">
                  <c:v>-200224.0479742346</c:v>
                </c:pt>
                <c:pt idx="217">
                  <c:v>-200476.8160282338</c:v>
                </c:pt>
                <c:pt idx="218">
                  <c:v>-200727.07367984133</c:v>
                </c:pt>
                <c:pt idx="219">
                  <c:v>-200974.83689304956</c:v>
                </c:pt>
                <c:pt idx="220">
                  <c:v>-201220.12154303247</c:v>
                </c:pt>
                <c:pt idx="221">
                  <c:v>-201462.94341661155</c:v>
                </c:pt>
                <c:pt idx="222">
                  <c:v>-201703.31821271975</c:v>
                </c:pt>
                <c:pt idx="223">
                  <c:v>-201941.26154286263</c:v>
                </c:pt>
                <c:pt idx="224">
                  <c:v>-202176.78893157744</c:v>
                </c:pt>
                <c:pt idx="225">
                  <c:v>-202409.91581688967</c:v>
                </c:pt>
                <c:pt idx="226">
                  <c:v>-202640.6575507675</c:v>
                </c:pt>
                <c:pt idx="227">
                  <c:v>-202869.0293995737</c:v>
                </c:pt>
                <c:pt idx="228">
                  <c:v>-203095.04654451535</c:v>
                </c:pt>
                <c:pt idx="229">
                  <c:v>-203318.72408209133</c:v>
                </c:pt>
                <c:pt idx="230">
                  <c:v>-203540.0770245373</c:v>
                </c:pt>
                <c:pt idx="231">
                  <c:v>-203759.1203002687</c:v>
                </c:pt>
                <c:pt idx="232">
                  <c:v>-203975.86875432124</c:v>
                </c:pt>
                <c:pt idx="233">
                  <c:v>-204190.33714878932</c:v>
                </c:pt>
                <c:pt idx="234">
                  <c:v>-204402.54016326208</c:v>
                </c:pt>
                <c:pt idx="235">
                  <c:v>-204612.49239525737</c:v>
                </c:pt>
                <c:pt idx="236">
                  <c:v>-204820.2083606534</c:v>
                </c:pt>
                <c:pt idx="237">
                  <c:v>-205025.70249411813</c:v>
                </c:pt>
                <c:pt idx="238">
                  <c:v>-205228.9891495367</c:v>
                </c:pt>
                <c:pt idx="239">
                  <c:v>-205430.08260043644</c:v>
                </c:pt>
                <c:pt idx="240">
                  <c:v>-205628.9970404098</c:v>
                </c:pt>
                <c:pt idx="241">
                  <c:v>-205825.74658353516</c:v>
                </c:pt>
                <c:pt idx="242">
                  <c:v>-206020.3452647955</c:v>
                </c:pt>
                <c:pt idx="243">
                  <c:v>-206212.80704049478</c:v>
                </c:pt>
                <c:pt idx="244">
                  <c:v>-206403.14578867238</c:v>
                </c:pt>
                <c:pt idx="245">
                  <c:v>-206591.37530951537</c:v>
                </c:pt>
                <c:pt idx="246">
                  <c:v>-206777.5093257686</c:v>
                </c:pt>
                <c:pt idx="247">
                  <c:v>-206961.56148314278</c:v>
                </c:pt>
                <c:pt idx="248">
                  <c:v>-207143.5453507205</c:v>
                </c:pt>
                <c:pt idx="249">
                  <c:v>-207323.47442135998</c:v>
                </c:pt>
                <c:pt idx="250">
                  <c:v>-207501.36211209706</c:v>
                </c:pt>
                <c:pt idx="251">
                  <c:v>-207677.22176454493</c:v>
                </c:pt>
                <c:pt idx="252">
                  <c:v>-207851.06664529178</c:v>
                </c:pt>
                <c:pt idx="253">
                  <c:v>-208022.90994629666</c:v>
                </c:pt>
                <c:pt idx="254">
                  <c:v>-208192.76478528304</c:v>
                </c:pt>
                <c:pt idx="255">
                  <c:v>-208360.64420613056</c:v>
                </c:pt>
                <c:pt idx="256">
                  <c:v>-208526.56117926465</c:v>
                </c:pt>
                <c:pt idx="257">
                  <c:v>-208690.52860204424</c:v>
                </c:pt>
                <c:pt idx="258">
                  <c:v>-208852.55929914746</c:v>
                </c:pt>
                <c:pt idx="259">
                  <c:v>-209012.66602295532</c:v>
                </c:pt>
                <c:pt idx="260">
                  <c:v>-209170.86145393355</c:v>
                </c:pt>
                <c:pt idx="261">
                  <c:v>-209327.1582010124</c:v>
                </c:pt>
                <c:pt idx="262">
                  <c:v>-209481.5688019645</c:v>
                </c:pt>
                <c:pt idx="263">
                  <c:v>-209634.10572378073</c:v>
                </c:pt>
                <c:pt idx="264">
                  <c:v>-209784.7813630444</c:v>
                </c:pt>
                <c:pt idx="265">
                  <c:v>-209933.60804630318</c:v>
                </c:pt>
                <c:pt idx="266">
                  <c:v>-210080.59803043943</c:v>
                </c:pt>
                <c:pt idx="267">
                  <c:v>-210225.76350303847</c:v>
                </c:pt>
                <c:pt idx="268">
                  <c:v>-210369.11658275497</c:v>
                </c:pt>
                <c:pt idx="269">
                  <c:v>-210510.66931967757</c:v>
                </c:pt>
                <c:pt idx="270">
                  <c:v>-210650.43369569152</c:v>
                </c:pt>
                <c:pt idx="271">
                  <c:v>-210788.4216248395</c:v>
                </c:pt>
                <c:pt idx="272">
                  <c:v>-210924.64495368066</c:v>
                </c:pt>
                <c:pt idx="273">
                  <c:v>-211059.1154616477</c:v>
                </c:pt>
                <c:pt idx="274">
                  <c:v>-211191.84486140226</c:v>
                </c:pt>
                <c:pt idx="275">
                  <c:v>-211322.84479918834</c:v>
                </c:pt>
                <c:pt idx="276">
                  <c:v>-211452.12685518406</c:v>
                </c:pt>
                <c:pt idx="277">
                  <c:v>-211579.7025438515</c:v>
                </c:pt>
                <c:pt idx="278">
                  <c:v>-211705.5833142849</c:v>
                </c:pt>
                <c:pt idx="279">
                  <c:v>-211829.78055055678</c:v>
                </c:pt>
                <c:pt idx="280">
                  <c:v>-211952.3055720627</c:v>
                </c:pt>
                <c:pt idx="281">
                  <c:v>-212073.16963386393</c:v>
                </c:pt>
                <c:pt idx="282">
                  <c:v>-212192.38392702845</c:v>
                </c:pt>
                <c:pt idx="283">
                  <c:v>-212309.9595789703</c:v>
                </c:pt>
                <c:pt idx="284">
                  <c:v>-212425.90765378706</c:v>
                </c:pt>
                <c:pt idx="285">
                  <c:v>-212540.2391525957</c:v>
                </c:pt>
                <c:pt idx="286">
                  <c:v>-212652.96501386666</c:v>
                </c:pt>
                <c:pt idx="287">
                  <c:v>-212764.0961137562</c:v>
                </c:pt>
                <c:pt idx="288">
                  <c:v>-212873.6432664371</c:v>
                </c:pt>
                <c:pt idx="289">
                  <c:v>-212981.61722442764</c:v>
                </c:pt>
                <c:pt idx="290">
                  <c:v>-213088.02867891887</c:v>
                </c:pt>
                <c:pt idx="291">
                  <c:v>-213192.88826010024</c:v>
                </c:pt>
                <c:pt idx="292">
                  <c:v>-213296.20653748358</c:v>
                </c:pt>
                <c:pt idx="293">
                  <c:v>-213397.99402022533</c:v>
                </c:pt>
                <c:pt idx="294">
                  <c:v>-213498.26115744718</c:v>
                </c:pt>
                <c:pt idx="295">
                  <c:v>-213597.0183385551</c:v>
                </c:pt>
                <c:pt idx="296">
                  <c:v>-213694.27589355662</c:v>
                </c:pt>
                <c:pt idx="297">
                  <c:v>-213790.04409337667</c:v>
                </c:pt>
                <c:pt idx="298">
                  <c:v>-213884.33315017153</c:v>
                </c:pt>
                <c:pt idx="299">
                  <c:v>-213977.1532176415</c:v>
                </c:pt>
                <c:pt idx="300">
                  <c:v>-213489.25495554466</c:v>
                </c:pt>
                <c:pt idx="301">
                  <c:v>-213002.75339016868</c:v>
                </c:pt>
                <c:pt idx="302">
                  <c:v>-212517.64452321746</c:v>
                </c:pt>
                <c:pt idx="303">
                  <c:v>-212033.9243678407</c:v>
                </c:pt>
                <c:pt idx="304">
                  <c:v>-211551.5889486012</c:v>
                </c:pt>
                <c:pt idx="305">
                  <c:v>-211070.63430144216</c:v>
                </c:pt>
                <c:pt idx="306">
                  <c:v>-210591.0564736546</c:v>
                </c:pt>
                <c:pt idx="307">
                  <c:v>-210112.85152384493</c:v>
                </c:pt>
                <c:pt idx="308">
                  <c:v>-209636.01552190245</c:v>
                </c:pt>
                <c:pt idx="309">
                  <c:v>-209160.5445489671</c:v>
                </c:pt>
                <c:pt idx="310">
                  <c:v>-208686.43469739734</c:v>
                </c:pt>
                <c:pt idx="311">
                  <c:v>-208213.6820707379</c:v>
                </c:pt>
                <c:pt idx="312">
                  <c:v>-207742.2827836878</c:v>
                </c:pt>
                <c:pt idx="313">
                  <c:v>-207272.23296206852</c:v>
                </c:pt>
                <c:pt idx="314">
                  <c:v>-206803.52874279197</c:v>
                </c:pt>
                <c:pt idx="315">
                  <c:v>-206336.16627382892</c:v>
                </c:pt>
                <c:pt idx="316">
                  <c:v>-205870.1417141772</c:v>
                </c:pt>
                <c:pt idx="317">
                  <c:v>-205405.4512338303</c:v>
                </c:pt>
                <c:pt idx="318">
                  <c:v>-204942.09101374572</c:v>
                </c:pt>
                <c:pt idx="319">
                  <c:v>-204480.05724581366</c:v>
                </c:pt>
                <c:pt idx="320">
                  <c:v>-204019.34613282574</c:v>
                </c:pt>
                <c:pt idx="321">
                  <c:v>-203559.95388844376</c:v>
                </c:pt>
                <c:pt idx="322">
                  <c:v>-203101.87673716864</c:v>
                </c:pt>
                <c:pt idx="323">
                  <c:v>-202645.11091430928</c:v>
                </c:pt>
                <c:pt idx="324">
                  <c:v>-202189.6526659517</c:v>
                </c:pt>
                <c:pt idx="325">
                  <c:v>-201735.49824892823</c:v>
                </c:pt>
                <c:pt idx="326">
                  <c:v>-201282.64393078664</c:v>
                </c:pt>
                <c:pt idx="327">
                  <c:v>-200831.08598975954</c:v>
                </c:pt>
                <c:pt idx="328">
                  <c:v>-200380.82071473374</c:v>
                </c:pt>
                <c:pt idx="329">
                  <c:v>-199931.84440521983</c:v>
                </c:pt>
                <c:pt idx="330">
                  <c:v>-199484.15337132168</c:v>
                </c:pt>
                <c:pt idx="331">
                  <c:v>-199037.74393370617</c:v>
                </c:pt>
                <c:pt idx="332">
                  <c:v>-198592.61242357292</c:v>
                </c:pt>
                <c:pt idx="333">
                  <c:v>-198148.75518262415</c:v>
                </c:pt>
                <c:pt idx="334">
                  <c:v>-197706.16856303465</c:v>
                </c:pt>
                <c:pt idx="335">
                  <c:v>-197264.84892742173</c:v>
                </c:pt>
                <c:pt idx="336">
                  <c:v>-196824.79264881538</c:v>
                </c:pt>
                <c:pt idx="337">
                  <c:v>-196385.99611062845</c:v>
                </c:pt>
                <c:pt idx="338">
                  <c:v>-195948.4557066269</c:v>
                </c:pt>
                <c:pt idx="339">
                  <c:v>-195512.16784090022</c:v>
                </c:pt>
                <c:pt idx="340">
                  <c:v>-195077.12892783183</c:v>
                </c:pt>
                <c:pt idx="341">
                  <c:v>-194643.3353920696</c:v>
                </c:pt>
                <c:pt idx="342">
                  <c:v>-194210.7836684965</c:v>
                </c:pt>
                <c:pt idx="343">
                  <c:v>-193779.4702022013</c:v>
                </c:pt>
                <c:pt idx="344">
                  <c:v>-193349.39144844937</c:v>
                </c:pt>
                <c:pt idx="345">
                  <c:v>-192920.54387265348</c:v>
                </c:pt>
                <c:pt idx="346">
                  <c:v>-192492.9239503448</c:v>
                </c:pt>
                <c:pt idx="347">
                  <c:v>-192066.5281671439</c:v>
                </c:pt>
                <c:pt idx="348">
                  <c:v>-191641.35301873198</c:v>
                </c:pt>
                <c:pt idx="349">
                  <c:v>-191217.3950108219</c:v>
                </c:pt>
                <c:pt idx="350">
                  <c:v>-190794.6506591296</c:v>
                </c:pt>
                <c:pt idx="351">
                  <c:v>-190373.11648934538</c:v>
                </c:pt>
                <c:pt idx="352">
                  <c:v>-189952.7890371054</c:v>
                </c:pt>
                <c:pt idx="353">
                  <c:v>-189533.66484796314</c:v>
                </c:pt>
                <c:pt idx="354">
                  <c:v>-189115.7404773611</c:v>
                </c:pt>
                <c:pt idx="355">
                  <c:v>-188699.01249060247</c:v>
                </c:pt>
                <c:pt idx="356">
                  <c:v>-188283.47746282283</c:v>
                </c:pt>
                <c:pt idx="357">
                  <c:v>-187869.13197896205</c:v>
                </c:pt>
                <c:pt idx="358">
                  <c:v>-187455.97263373624</c:v>
                </c:pt>
                <c:pt idx="359">
                  <c:v>-187043.99603160977</c:v>
                </c:pt>
                <c:pt idx="360">
                  <c:v>-186633.19878676732</c:v>
                </c:pt>
                <c:pt idx="361">
                  <c:v>-186223.57752308607</c:v>
                </c:pt>
                <c:pt idx="362">
                  <c:v>-185815.128874108</c:v>
                </c:pt>
                <c:pt idx="363">
                  <c:v>-185407.8494830121</c:v>
                </c:pt>
                <c:pt idx="364">
                  <c:v>-185001.736002587</c:v>
                </c:pt>
                <c:pt idx="365">
                  <c:v>-184596.78509520317</c:v>
                </c:pt>
                <c:pt idx="366">
                  <c:v>-184192.99343278576</c:v>
                </c:pt>
                <c:pt idx="367">
                  <c:v>-183790.35769678708</c:v>
                </c:pt>
                <c:pt idx="368">
                  <c:v>-183388.8745781594</c:v>
                </c:pt>
                <c:pt idx="369">
                  <c:v>-182988.54077732773</c:v>
                </c:pt>
                <c:pt idx="370">
                  <c:v>-182589.3530041627</c:v>
                </c:pt>
                <c:pt idx="371">
                  <c:v>-182191.30797795355</c:v>
                </c:pt>
                <c:pt idx="372">
                  <c:v>-181794.40242738114</c:v>
                </c:pt>
                <c:pt idx="373">
                  <c:v>-181398.63309049106</c:v>
                </c:pt>
                <c:pt idx="374">
                  <c:v>-181003.99671466684</c:v>
                </c:pt>
                <c:pt idx="375">
                  <c:v>-180610.4900566032</c:v>
                </c:pt>
                <c:pt idx="376">
                  <c:v>-180218.1098822794</c:v>
                </c:pt>
                <c:pt idx="377">
                  <c:v>-179826.8529669327</c:v>
                </c:pt>
                <c:pt idx="378">
                  <c:v>-179436.71609503182</c:v>
                </c:pt>
                <c:pt idx="379">
                  <c:v>-179047.69606025048</c:v>
                </c:pt>
                <c:pt idx="380">
                  <c:v>-178659.78966544112</c:v>
                </c:pt>
                <c:pt idx="381">
                  <c:v>-178272.99372260857</c:v>
                </c:pt>
                <c:pt idx="382">
                  <c:v>-177887.30505288392</c:v>
                </c:pt>
                <c:pt idx="383">
                  <c:v>-177502.7204864983</c:v>
                </c:pt>
                <c:pt idx="384">
                  <c:v>-177119.23686275684</c:v>
                </c:pt>
                <c:pt idx="385">
                  <c:v>-176736.8510300128</c:v>
                </c:pt>
                <c:pt idx="386">
                  <c:v>-176355.55984564158</c:v>
                </c:pt>
                <c:pt idx="387">
                  <c:v>-175975.36017601486</c:v>
                </c:pt>
                <c:pt idx="388">
                  <c:v>-175596.24889647498</c:v>
                </c:pt>
                <c:pt idx="389">
                  <c:v>-175218.2228913091</c:v>
                </c:pt>
                <c:pt idx="390">
                  <c:v>-174841.2790537237</c:v>
                </c:pt>
                <c:pt idx="391">
                  <c:v>-174465.41428581902</c:v>
                </c:pt>
                <c:pt idx="392">
                  <c:v>-174090.6254985636</c:v>
                </c:pt>
                <c:pt idx="393">
                  <c:v>-173716.90961176888</c:v>
                </c:pt>
                <c:pt idx="394">
                  <c:v>-173344.2635540639</c:v>
                </c:pt>
                <c:pt idx="395">
                  <c:v>-172972.68426287003</c:v>
                </c:pt>
                <c:pt idx="396">
                  <c:v>-172602.16868437585</c:v>
                </c:pt>
                <c:pt idx="397">
                  <c:v>-172232.71377351205</c:v>
                </c:pt>
                <c:pt idx="398">
                  <c:v>-171864.3164939263</c:v>
                </c:pt>
                <c:pt idx="399">
                  <c:v>-171496.97381795847</c:v>
                </c:pt>
                <c:pt idx="400">
                  <c:v>-171130.68272661557</c:v>
                </c:pt>
                <c:pt idx="401">
                  <c:v>-170765.4402095471</c:v>
                </c:pt>
                <c:pt idx="402">
                  <c:v>-170401.24326502014</c:v>
                </c:pt>
                <c:pt idx="403">
                  <c:v>-170038.08889989485</c:v>
                </c:pt>
                <c:pt idx="404">
                  <c:v>-169675.97412959975</c:v>
                </c:pt>
                <c:pt idx="405">
                  <c:v>-169314.89597810726</c:v>
                </c:pt>
                <c:pt idx="406">
                  <c:v>-168954.85147790922</c:v>
                </c:pt>
                <c:pt idx="407">
                  <c:v>-168595.83766999244</c:v>
                </c:pt>
                <c:pt idx="408">
                  <c:v>-168237.85160381452</c:v>
                </c:pt>
                <c:pt idx="409">
                  <c:v>-167880.89033727944</c:v>
                </c:pt>
                <c:pt idx="410">
                  <c:v>-167524.95093671352</c:v>
                </c:pt>
                <c:pt idx="411">
                  <c:v>-167170.0304768412</c:v>
                </c:pt>
                <c:pt idx="412">
                  <c:v>-166816.12604076113</c:v>
                </c:pt>
                <c:pt idx="413">
                  <c:v>-166463.234719922</c:v>
                </c:pt>
                <c:pt idx="414">
                  <c:v>-166111.35361409886</c:v>
                </c:pt>
                <c:pt idx="415">
                  <c:v>-165760.4798313691</c:v>
                </c:pt>
                <c:pt idx="416">
                  <c:v>-165410.61048808883</c:v>
                </c:pt>
                <c:pt idx="417">
                  <c:v>-165061.74270886905</c:v>
                </c:pt>
                <c:pt idx="418">
                  <c:v>-164713.8736265521</c:v>
                </c:pt>
                <c:pt idx="419">
                  <c:v>-164367.00038218807</c:v>
                </c:pt>
                <c:pt idx="420">
                  <c:v>-164021.1201250113</c:v>
                </c:pt>
                <c:pt idx="421">
                  <c:v>-163676.230012417</c:v>
                </c:pt>
                <c:pt idx="422">
                  <c:v>-163332.32720993785</c:v>
                </c:pt>
                <c:pt idx="423">
                  <c:v>-162989.40889122064</c:v>
                </c:pt>
                <c:pt idx="424">
                  <c:v>-162647.47223800316</c:v>
                </c:pt>
                <c:pt idx="425">
                  <c:v>-162306.51444009098</c:v>
                </c:pt>
                <c:pt idx="426">
                  <c:v>-161966.53269533432</c:v>
                </c:pt>
                <c:pt idx="427">
                  <c:v>-161627.5242096051</c:v>
                </c:pt>
                <c:pt idx="428">
                  <c:v>-161289.4861967739</c:v>
                </c:pt>
                <c:pt idx="429">
                  <c:v>-160952.41587868717</c:v>
                </c:pt>
                <c:pt idx="430">
                  <c:v>-160616.3104851442</c:v>
                </c:pt>
                <c:pt idx="431">
                  <c:v>-160281.16725387462</c:v>
                </c:pt>
                <c:pt idx="432">
                  <c:v>-159946.98343051545</c:v>
                </c:pt>
                <c:pt idx="433">
                  <c:v>-159613.75626858862</c:v>
                </c:pt>
                <c:pt idx="434">
                  <c:v>-159281.48302947832</c:v>
                </c:pt>
                <c:pt idx="435">
                  <c:v>-158950.16098240856</c:v>
                </c:pt>
                <c:pt idx="436">
                  <c:v>-158619.78740442067</c:v>
                </c:pt>
                <c:pt idx="437">
                  <c:v>-158290.35958035092</c:v>
                </c:pt>
                <c:pt idx="438">
                  <c:v>-157961.87480280825</c:v>
                </c:pt>
                <c:pt idx="439">
                  <c:v>-157634.330372152</c:v>
                </c:pt>
                <c:pt idx="440">
                  <c:v>-157307.7235964697</c:v>
                </c:pt>
                <c:pt idx="441">
                  <c:v>-156982.05179155496</c:v>
                </c:pt>
                <c:pt idx="442">
                  <c:v>-156657.31228088544</c:v>
                </c:pt>
                <c:pt idx="443">
                  <c:v>-156333.5023956008</c:v>
                </c:pt>
                <c:pt idx="444">
                  <c:v>-156010.61947448083</c:v>
                </c:pt>
                <c:pt idx="445">
                  <c:v>-155688.6608639235</c:v>
                </c:pt>
                <c:pt idx="446">
                  <c:v>-155367.6239179232</c:v>
                </c:pt>
                <c:pt idx="447">
                  <c:v>-155047.50599804902</c:v>
                </c:pt>
                <c:pt idx="448">
                  <c:v>-154728.30447342302</c:v>
                </c:pt>
                <c:pt idx="449">
                  <c:v>-154410.01672069862</c:v>
                </c:pt>
                <c:pt idx="450">
                  <c:v>-154092.64012403906</c:v>
                </c:pt>
                <c:pt idx="451">
                  <c:v>-153776.17207509582</c:v>
                </c:pt>
                <c:pt idx="452">
                  <c:v>-153460.60997298732</c:v>
                </c:pt>
                <c:pt idx="453">
                  <c:v>-153145.95122427744</c:v>
                </c:pt>
                <c:pt idx="454">
                  <c:v>-152832.19324295424</c:v>
                </c:pt>
                <c:pt idx="455">
                  <c:v>-152519.33345040868</c:v>
                </c:pt>
                <c:pt idx="456">
                  <c:v>-152207.36927541354</c:v>
                </c:pt>
                <c:pt idx="457">
                  <c:v>-151896.2981541021</c:v>
                </c:pt>
                <c:pt idx="458">
                  <c:v>-151586.11752994725</c:v>
                </c:pt>
                <c:pt idx="459">
                  <c:v>-151276.82485374034</c:v>
                </c:pt>
                <c:pt idx="460">
                  <c:v>-150968.4175835703</c:v>
                </c:pt>
                <c:pt idx="461">
                  <c:v>-150660.89318480276</c:v>
                </c:pt>
                <c:pt idx="462">
                  <c:v>-150354.2491300592</c:v>
                </c:pt>
                <c:pt idx="463">
                  <c:v>-150048.48289919618</c:v>
                </c:pt>
                <c:pt idx="464">
                  <c:v>-149743.5919792846</c:v>
                </c:pt>
                <c:pt idx="465">
                  <c:v>-149439.57386458904</c:v>
                </c:pt>
                <c:pt idx="466">
                  <c:v>-149136.4260565473</c:v>
                </c:pt>
                <c:pt idx="467">
                  <c:v>-148834.14606374968</c:v>
                </c:pt>
                <c:pt idx="468">
                  <c:v>-148532.73140191863</c:v>
                </c:pt>
                <c:pt idx="469">
                  <c:v>-148232.17959388826</c:v>
                </c:pt>
                <c:pt idx="470">
                  <c:v>-147932.48816958404</c:v>
                </c:pt>
                <c:pt idx="471">
                  <c:v>-147633.6546660025</c:v>
                </c:pt>
                <c:pt idx="472">
                  <c:v>-147335.67662719087</c:v>
                </c:pt>
                <c:pt idx="473">
                  <c:v>-147038.55160422708</c:v>
                </c:pt>
                <c:pt idx="474">
                  <c:v>-146742.2771551995</c:v>
                </c:pt>
                <c:pt idx="475">
                  <c:v>-146446.8508451869</c:v>
                </c:pt>
                <c:pt idx="476">
                  <c:v>-146152.2702462385</c:v>
                </c:pt>
                <c:pt idx="477">
                  <c:v>-145858.5329373539</c:v>
                </c:pt>
                <c:pt idx="478">
                  <c:v>-145565.63650446333</c:v>
                </c:pt>
              </c:numCache>
            </c:numRef>
          </c:val>
          <c:smooth val="1"/>
        </c:ser>
        <c:ser>
          <c:idx val="7"/>
          <c:order val="1"/>
          <c:tx>
            <c:v>Including the Value of Home Equity</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Model!$AA$64:$AA$542</c:f>
              <c:strCache>
                <c:ptCount val="479"/>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pt idx="192">
                  <c:v>45292</c:v>
                </c:pt>
                <c:pt idx="193">
                  <c:v>45323</c:v>
                </c:pt>
                <c:pt idx="194">
                  <c:v>45352</c:v>
                </c:pt>
                <c:pt idx="195">
                  <c:v>45383</c:v>
                </c:pt>
                <c:pt idx="196">
                  <c:v>45413</c:v>
                </c:pt>
                <c:pt idx="197">
                  <c:v>45444</c:v>
                </c:pt>
                <c:pt idx="198">
                  <c:v>45474</c:v>
                </c:pt>
                <c:pt idx="199">
                  <c:v>45505</c:v>
                </c:pt>
                <c:pt idx="200">
                  <c:v>45536</c:v>
                </c:pt>
                <c:pt idx="201">
                  <c:v>45566</c:v>
                </c:pt>
                <c:pt idx="202">
                  <c:v>45597</c:v>
                </c:pt>
                <c:pt idx="203">
                  <c:v>45627</c:v>
                </c:pt>
                <c:pt idx="204">
                  <c:v>45658</c:v>
                </c:pt>
                <c:pt idx="205">
                  <c:v>45689</c:v>
                </c:pt>
                <c:pt idx="206">
                  <c:v>45717</c:v>
                </c:pt>
                <c:pt idx="207">
                  <c:v>45748</c:v>
                </c:pt>
                <c:pt idx="208">
                  <c:v>45778</c:v>
                </c:pt>
                <c:pt idx="209">
                  <c:v>45809</c:v>
                </c:pt>
                <c:pt idx="210">
                  <c:v>45839</c:v>
                </c:pt>
                <c:pt idx="211">
                  <c:v>45870</c:v>
                </c:pt>
                <c:pt idx="212">
                  <c:v>45901</c:v>
                </c:pt>
                <c:pt idx="213">
                  <c:v>45931</c:v>
                </c:pt>
                <c:pt idx="214">
                  <c:v>45962</c:v>
                </c:pt>
                <c:pt idx="215">
                  <c:v>45992</c:v>
                </c:pt>
                <c:pt idx="216">
                  <c:v>46023</c:v>
                </c:pt>
                <c:pt idx="217">
                  <c:v>46054</c:v>
                </c:pt>
                <c:pt idx="218">
                  <c:v>46082</c:v>
                </c:pt>
                <c:pt idx="219">
                  <c:v>46113</c:v>
                </c:pt>
                <c:pt idx="220">
                  <c:v>46143</c:v>
                </c:pt>
                <c:pt idx="221">
                  <c:v>46174</c:v>
                </c:pt>
                <c:pt idx="222">
                  <c:v>46204</c:v>
                </c:pt>
                <c:pt idx="223">
                  <c:v>46235</c:v>
                </c:pt>
                <c:pt idx="224">
                  <c:v>46266</c:v>
                </c:pt>
                <c:pt idx="225">
                  <c:v>46296</c:v>
                </c:pt>
                <c:pt idx="226">
                  <c:v>46327</c:v>
                </c:pt>
                <c:pt idx="227">
                  <c:v>46357</c:v>
                </c:pt>
                <c:pt idx="228">
                  <c:v>46388</c:v>
                </c:pt>
                <c:pt idx="229">
                  <c:v>46419</c:v>
                </c:pt>
                <c:pt idx="230">
                  <c:v>46447</c:v>
                </c:pt>
                <c:pt idx="231">
                  <c:v>46478</c:v>
                </c:pt>
                <c:pt idx="232">
                  <c:v>46508</c:v>
                </c:pt>
                <c:pt idx="233">
                  <c:v>46539</c:v>
                </c:pt>
                <c:pt idx="234">
                  <c:v>46569</c:v>
                </c:pt>
                <c:pt idx="235">
                  <c:v>46600</c:v>
                </c:pt>
                <c:pt idx="236">
                  <c:v>46631</c:v>
                </c:pt>
                <c:pt idx="237">
                  <c:v>46661</c:v>
                </c:pt>
                <c:pt idx="238">
                  <c:v>46692</c:v>
                </c:pt>
                <c:pt idx="239">
                  <c:v>46722</c:v>
                </c:pt>
                <c:pt idx="240">
                  <c:v>46753</c:v>
                </c:pt>
                <c:pt idx="241">
                  <c:v>46784</c:v>
                </c:pt>
                <c:pt idx="242">
                  <c:v>46813</c:v>
                </c:pt>
                <c:pt idx="243">
                  <c:v>46844</c:v>
                </c:pt>
                <c:pt idx="244">
                  <c:v>46874</c:v>
                </c:pt>
                <c:pt idx="245">
                  <c:v>46905</c:v>
                </c:pt>
                <c:pt idx="246">
                  <c:v>46935</c:v>
                </c:pt>
                <c:pt idx="247">
                  <c:v>46966</c:v>
                </c:pt>
                <c:pt idx="248">
                  <c:v>46997</c:v>
                </c:pt>
                <c:pt idx="249">
                  <c:v>47027</c:v>
                </c:pt>
                <c:pt idx="250">
                  <c:v>47058</c:v>
                </c:pt>
                <c:pt idx="251">
                  <c:v>47088</c:v>
                </c:pt>
                <c:pt idx="252">
                  <c:v>47119</c:v>
                </c:pt>
                <c:pt idx="253">
                  <c:v>47150</c:v>
                </c:pt>
                <c:pt idx="254">
                  <c:v>47178</c:v>
                </c:pt>
                <c:pt idx="255">
                  <c:v>47209</c:v>
                </c:pt>
                <c:pt idx="256">
                  <c:v>47239</c:v>
                </c:pt>
                <c:pt idx="257">
                  <c:v>47270</c:v>
                </c:pt>
                <c:pt idx="258">
                  <c:v>47300</c:v>
                </c:pt>
                <c:pt idx="259">
                  <c:v>47331</c:v>
                </c:pt>
                <c:pt idx="260">
                  <c:v>47362</c:v>
                </c:pt>
                <c:pt idx="261">
                  <c:v>47392</c:v>
                </c:pt>
                <c:pt idx="262">
                  <c:v>47423</c:v>
                </c:pt>
                <c:pt idx="263">
                  <c:v>47453</c:v>
                </c:pt>
                <c:pt idx="264">
                  <c:v>47484</c:v>
                </c:pt>
                <c:pt idx="265">
                  <c:v>47515</c:v>
                </c:pt>
                <c:pt idx="266">
                  <c:v>47543</c:v>
                </c:pt>
                <c:pt idx="267">
                  <c:v>47574</c:v>
                </c:pt>
                <c:pt idx="268">
                  <c:v>47604</c:v>
                </c:pt>
                <c:pt idx="269">
                  <c:v>47635</c:v>
                </c:pt>
                <c:pt idx="270">
                  <c:v>47665</c:v>
                </c:pt>
                <c:pt idx="271">
                  <c:v>47696</c:v>
                </c:pt>
                <c:pt idx="272">
                  <c:v>47727</c:v>
                </c:pt>
                <c:pt idx="273">
                  <c:v>47757</c:v>
                </c:pt>
                <c:pt idx="274">
                  <c:v>47788</c:v>
                </c:pt>
                <c:pt idx="275">
                  <c:v>47818</c:v>
                </c:pt>
                <c:pt idx="276">
                  <c:v>47849</c:v>
                </c:pt>
                <c:pt idx="277">
                  <c:v>47880</c:v>
                </c:pt>
                <c:pt idx="278">
                  <c:v>47908</c:v>
                </c:pt>
                <c:pt idx="279">
                  <c:v>47939</c:v>
                </c:pt>
                <c:pt idx="280">
                  <c:v>47969</c:v>
                </c:pt>
                <c:pt idx="281">
                  <c:v>48000</c:v>
                </c:pt>
                <c:pt idx="282">
                  <c:v>48030</c:v>
                </c:pt>
                <c:pt idx="283">
                  <c:v>48061</c:v>
                </c:pt>
                <c:pt idx="284">
                  <c:v>48092</c:v>
                </c:pt>
                <c:pt idx="285">
                  <c:v>48122</c:v>
                </c:pt>
                <c:pt idx="286">
                  <c:v>48153</c:v>
                </c:pt>
                <c:pt idx="287">
                  <c:v>48183</c:v>
                </c:pt>
                <c:pt idx="288">
                  <c:v>48214</c:v>
                </c:pt>
                <c:pt idx="289">
                  <c:v>48245</c:v>
                </c:pt>
                <c:pt idx="290">
                  <c:v>48274</c:v>
                </c:pt>
                <c:pt idx="291">
                  <c:v>48305</c:v>
                </c:pt>
                <c:pt idx="292">
                  <c:v>48335</c:v>
                </c:pt>
                <c:pt idx="293">
                  <c:v>48366</c:v>
                </c:pt>
                <c:pt idx="294">
                  <c:v>48396</c:v>
                </c:pt>
                <c:pt idx="295">
                  <c:v>48427</c:v>
                </c:pt>
                <c:pt idx="296">
                  <c:v>48458</c:v>
                </c:pt>
                <c:pt idx="297">
                  <c:v>48488</c:v>
                </c:pt>
                <c:pt idx="298">
                  <c:v>48519</c:v>
                </c:pt>
                <c:pt idx="299">
                  <c:v>48549</c:v>
                </c:pt>
                <c:pt idx="300">
                  <c:v>48580</c:v>
                </c:pt>
                <c:pt idx="301">
                  <c:v>48611</c:v>
                </c:pt>
                <c:pt idx="302">
                  <c:v>48639</c:v>
                </c:pt>
                <c:pt idx="303">
                  <c:v>48670</c:v>
                </c:pt>
                <c:pt idx="304">
                  <c:v>48700</c:v>
                </c:pt>
                <c:pt idx="305">
                  <c:v>48731</c:v>
                </c:pt>
                <c:pt idx="306">
                  <c:v>48761</c:v>
                </c:pt>
                <c:pt idx="307">
                  <c:v>48792</c:v>
                </c:pt>
                <c:pt idx="308">
                  <c:v>48823</c:v>
                </c:pt>
                <c:pt idx="309">
                  <c:v>48853</c:v>
                </c:pt>
                <c:pt idx="310">
                  <c:v>48884</c:v>
                </c:pt>
                <c:pt idx="311">
                  <c:v>48914</c:v>
                </c:pt>
                <c:pt idx="312">
                  <c:v>48945</c:v>
                </c:pt>
                <c:pt idx="313">
                  <c:v>48976</c:v>
                </c:pt>
                <c:pt idx="314">
                  <c:v>49004</c:v>
                </c:pt>
                <c:pt idx="315">
                  <c:v>49035</c:v>
                </c:pt>
                <c:pt idx="316">
                  <c:v>49065</c:v>
                </c:pt>
                <c:pt idx="317">
                  <c:v>49096</c:v>
                </c:pt>
                <c:pt idx="318">
                  <c:v>49126</c:v>
                </c:pt>
                <c:pt idx="319">
                  <c:v>49157</c:v>
                </c:pt>
                <c:pt idx="320">
                  <c:v>49188</c:v>
                </c:pt>
                <c:pt idx="321">
                  <c:v>49218</c:v>
                </c:pt>
                <c:pt idx="322">
                  <c:v>49249</c:v>
                </c:pt>
                <c:pt idx="323">
                  <c:v>49279</c:v>
                </c:pt>
                <c:pt idx="324">
                  <c:v>49310</c:v>
                </c:pt>
                <c:pt idx="325">
                  <c:v>49341</c:v>
                </c:pt>
                <c:pt idx="326">
                  <c:v>49369</c:v>
                </c:pt>
                <c:pt idx="327">
                  <c:v>49400</c:v>
                </c:pt>
                <c:pt idx="328">
                  <c:v>49430</c:v>
                </c:pt>
                <c:pt idx="329">
                  <c:v>49461</c:v>
                </c:pt>
                <c:pt idx="330">
                  <c:v>49491</c:v>
                </c:pt>
                <c:pt idx="331">
                  <c:v>49522</c:v>
                </c:pt>
                <c:pt idx="332">
                  <c:v>49553</c:v>
                </c:pt>
                <c:pt idx="333">
                  <c:v>49583</c:v>
                </c:pt>
                <c:pt idx="334">
                  <c:v>49614</c:v>
                </c:pt>
                <c:pt idx="335">
                  <c:v>49644</c:v>
                </c:pt>
                <c:pt idx="336">
                  <c:v>49675</c:v>
                </c:pt>
                <c:pt idx="337">
                  <c:v>49706</c:v>
                </c:pt>
                <c:pt idx="338">
                  <c:v>49735</c:v>
                </c:pt>
                <c:pt idx="339">
                  <c:v>49766</c:v>
                </c:pt>
                <c:pt idx="340">
                  <c:v>49796</c:v>
                </c:pt>
                <c:pt idx="341">
                  <c:v>49827</c:v>
                </c:pt>
                <c:pt idx="342">
                  <c:v>49857</c:v>
                </c:pt>
                <c:pt idx="343">
                  <c:v>49888</c:v>
                </c:pt>
                <c:pt idx="344">
                  <c:v>49919</c:v>
                </c:pt>
                <c:pt idx="345">
                  <c:v>49949</c:v>
                </c:pt>
                <c:pt idx="346">
                  <c:v>49980</c:v>
                </c:pt>
                <c:pt idx="347">
                  <c:v>50010</c:v>
                </c:pt>
                <c:pt idx="348">
                  <c:v>50041</c:v>
                </c:pt>
                <c:pt idx="349">
                  <c:v>50072</c:v>
                </c:pt>
                <c:pt idx="350">
                  <c:v>50100</c:v>
                </c:pt>
                <c:pt idx="351">
                  <c:v>50131</c:v>
                </c:pt>
                <c:pt idx="352">
                  <c:v>50161</c:v>
                </c:pt>
                <c:pt idx="353">
                  <c:v>50192</c:v>
                </c:pt>
                <c:pt idx="354">
                  <c:v>50222</c:v>
                </c:pt>
                <c:pt idx="355">
                  <c:v>50253</c:v>
                </c:pt>
                <c:pt idx="356">
                  <c:v>50284</c:v>
                </c:pt>
                <c:pt idx="357">
                  <c:v>50314</c:v>
                </c:pt>
                <c:pt idx="358">
                  <c:v>50345</c:v>
                </c:pt>
                <c:pt idx="359">
                  <c:v>50375</c:v>
                </c:pt>
                <c:pt idx="360">
                  <c:v>50406</c:v>
                </c:pt>
                <c:pt idx="361">
                  <c:v>50437</c:v>
                </c:pt>
                <c:pt idx="362">
                  <c:v>50465</c:v>
                </c:pt>
                <c:pt idx="363">
                  <c:v>50496</c:v>
                </c:pt>
                <c:pt idx="364">
                  <c:v>50526</c:v>
                </c:pt>
                <c:pt idx="365">
                  <c:v>50557</c:v>
                </c:pt>
                <c:pt idx="366">
                  <c:v>50587</c:v>
                </c:pt>
                <c:pt idx="367">
                  <c:v>50618</c:v>
                </c:pt>
                <c:pt idx="368">
                  <c:v>50649</c:v>
                </c:pt>
                <c:pt idx="369">
                  <c:v>50679</c:v>
                </c:pt>
                <c:pt idx="370">
                  <c:v>50710</c:v>
                </c:pt>
                <c:pt idx="371">
                  <c:v>50740</c:v>
                </c:pt>
                <c:pt idx="372">
                  <c:v>50771</c:v>
                </c:pt>
                <c:pt idx="373">
                  <c:v>50802</c:v>
                </c:pt>
                <c:pt idx="374">
                  <c:v>50830</c:v>
                </c:pt>
                <c:pt idx="375">
                  <c:v>50861</c:v>
                </c:pt>
                <c:pt idx="376">
                  <c:v>50891</c:v>
                </c:pt>
                <c:pt idx="377">
                  <c:v>50922</c:v>
                </c:pt>
                <c:pt idx="378">
                  <c:v>50952</c:v>
                </c:pt>
                <c:pt idx="379">
                  <c:v>50983</c:v>
                </c:pt>
                <c:pt idx="380">
                  <c:v>51014</c:v>
                </c:pt>
                <c:pt idx="381">
                  <c:v>51044</c:v>
                </c:pt>
                <c:pt idx="382">
                  <c:v>51075</c:v>
                </c:pt>
                <c:pt idx="383">
                  <c:v>51105</c:v>
                </c:pt>
                <c:pt idx="384">
                  <c:v>51136</c:v>
                </c:pt>
                <c:pt idx="385">
                  <c:v>51167</c:v>
                </c:pt>
                <c:pt idx="386">
                  <c:v>51196</c:v>
                </c:pt>
                <c:pt idx="387">
                  <c:v>51227</c:v>
                </c:pt>
                <c:pt idx="388">
                  <c:v>51257</c:v>
                </c:pt>
                <c:pt idx="389">
                  <c:v>51288</c:v>
                </c:pt>
                <c:pt idx="390">
                  <c:v>51318</c:v>
                </c:pt>
                <c:pt idx="391">
                  <c:v>51349</c:v>
                </c:pt>
                <c:pt idx="392">
                  <c:v>51380</c:v>
                </c:pt>
                <c:pt idx="393">
                  <c:v>51410</c:v>
                </c:pt>
                <c:pt idx="394">
                  <c:v>51441</c:v>
                </c:pt>
                <c:pt idx="395">
                  <c:v>51471</c:v>
                </c:pt>
                <c:pt idx="396">
                  <c:v>51502</c:v>
                </c:pt>
                <c:pt idx="397">
                  <c:v>51533</c:v>
                </c:pt>
                <c:pt idx="398">
                  <c:v>51561</c:v>
                </c:pt>
                <c:pt idx="399">
                  <c:v>51592</c:v>
                </c:pt>
                <c:pt idx="400">
                  <c:v>51622</c:v>
                </c:pt>
                <c:pt idx="401">
                  <c:v>51653</c:v>
                </c:pt>
                <c:pt idx="402">
                  <c:v>51683</c:v>
                </c:pt>
                <c:pt idx="403">
                  <c:v>51714</c:v>
                </c:pt>
                <c:pt idx="404">
                  <c:v>51745</c:v>
                </c:pt>
                <c:pt idx="405">
                  <c:v>51775</c:v>
                </c:pt>
                <c:pt idx="406">
                  <c:v>51806</c:v>
                </c:pt>
                <c:pt idx="407">
                  <c:v>51836</c:v>
                </c:pt>
                <c:pt idx="408">
                  <c:v>51867</c:v>
                </c:pt>
                <c:pt idx="409">
                  <c:v>51898</c:v>
                </c:pt>
                <c:pt idx="410">
                  <c:v>51926</c:v>
                </c:pt>
                <c:pt idx="411">
                  <c:v>51957</c:v>
                </c:pt>
                <c:pt idx="412">
                  <c:v>51987</c:v>
                </c:pt>
                <c:pt idx="413">
                  <c:v>52018</c:v>
                </c:pt>
                <c:pt idx="414">
                  <c:v>52048</c:v>
                </c:pt>
                <c:pt idx="415">
                  <c:v>52079</c:v>
                </c:pt>
                <c:pt idx="416">
                  <c:v>52110</c:v>
                </c:pt>
                <c:pt idx="417">
                  <c:v>52140</c:v>
                </c:pt>
                <c:pt idx="418">
                  <c:v>52171</c:v>
                </c:pt>
                <c:pt idx="419">
                  <c:v>52201</c:v>
                </c:pt>
                <c:pt idx="420">
                  <c:v>52232</c:v>
                </c:pt>
                <c:pt idx="421">
                  <c:v>52263</c:v>
                </c:pt>
                <c:pt idx="422">
                  <c:v>52291</c:v>
                </c:pt>
                <c:pt idx="423">
                  <c:v>52322</c:v>
                </c:pt>
                <c:pt idx="424">
                  <c:v>52352</c:v>
                </c:pt>
                <c:pt idx="425">
                  <c:v>52383</c:v>
                </c:pt>
                <c:pt idx="426">
                  <c:v>52413</c:v>
                </c:pt>
                <c:pt idx="427">
                  <c:v>52444</c:v>
                </c:pt>
                <c:pt idx="428">
                  <c:v>52475</c:v>
                </c:pt>
                <c:pt idx="429">
                  <c:v>52505</c:v>
                </c:pt>
                <c:pt idx="430">
                  <c:v>52536</c:v>
                </c:pt>
                <c:pt idx="431">
                  <c:v>52566</c:v>
                </c:pt>
                <c:pt idx="432">
                  <c:v>52597</c:v>
                </c:pt>
                <c:pt idx="433">
                  <c:v>52628</c:v>
                </c:pt>
                <c:pt idx="434">
                  <c:v>52657</c:v>
                </c:pt>
                <c:pt idx="435">
                  <c:v>52688</c:v>
                </c:pt>
                <c:pt idx="436">
                  <c:v>52718</c:v>
                </c:pt>
                <c:pt idx="437">
                  <c:v>52749</c:v>
                </c:pt>
                <c:pt idx="438">
                  <c:v>52779</c:v>
                </c:pt>
                <c:pt idx="439">
                  <c:v>52810</c:v>
                </c:pt>
                <c:pt idx="440">
                  <c:v>52841</c:v>
                </c:pt>
                <c:pt idx="441">
                  <c:v>52871</c:v>
                </c:pt>
                <c:pt idx="442">
                  <c:v>52902</c:v>
                </c:pt>
                <c:pt idx="443">
                  <c:v>52932</c:v>
                </c:pt>
                <c:pt idx="444">
                  <c:v>52963</c:v>
                </c:pt>
                <c:pt idx="445">
                  <c:v>52994</c:v>
                </c:pt>
                <c:pt idx="446">
                  <c:v>53022</c:v>
                </c:pt>
                <c:pt idx="447">
                  <c:v>53053</c:v>
                </c:pt>
                <c:pt idx="448">
                  <c:v>53083</c:v>
                </c:pt>
                <c:pt idx="449">
                  <c:v>53114</c:v>
                </c:pt>
                <c:pt idx="450">
                  <c:v>53144</c:v>
                </c:pt>
                <c:pt idx="451">
                  <c:v>53175</c:v>
                </c:pt>
                <c:pt idx="452">
                  <c:v>53206</c:v>
                </c:pt>
                <c:pt idx="453">
                  <c:v>53236</c:v>
                </c:pt>
                <c:pt idx="454">
                  <c:v>53267</c:v>
                </c:pt>
                <c:pt idx="455">
                  <c:v>53297</c:v>
                </c:pt>
                <c:pt idx="456">
                  <c:v>53328</c:v>
                </c:pt>
                <c:pt idx="457">
                  <c:v>53359</c:v>
                </c:pt>
                <c:pt idx="458">
                  <c:v>53387</c:v>
                </c:pt>
                <c:pt idx="459">
                  <c:v>53418</c:v>
                </c:pt>
                <c:pt idx="460">
                  <c:v>53448</c:v>
                </c:pt>
                <c:pt idx="461">
                  <c:v>53479</c:v>
                </c:pt>
                <c:pt idx="462">
                  <c:v>53509</c:v>
                </c:pt>
                <c:pt idx="463">
                  <c:v>53540</c:v>
                </c:pt>
                <c:pt idx="464">
                  <c:v>53571</c:v>
                </c:pt>
                <c:pt idx="465">
                  <c:v>53601</c:v>
                </c:pt>
                <c:pt idx="466">
                  <c:v>53632</c:v>
                </c:pt>
                <c:pt idx="467">
                  <c:v>53662</c:v>
                </c:pt>
                <c:pt idx="468">
                  <c:v>53693</c:v>
                </c:pt>
                <c:pt idx="469">
                  <c:v>53724</c:v>
                </c:pt>
                <c:pt idx="470">
                  <c:v>53752</c:v>
                </c:pt>
                <c:pt idx="471">
                  <c:v>53783</c:v>
                </c:pt>
                <c:pt idx="472">
                  <c:v>53813</c:v>
                </c:pt>
                <c:pt idx="473">
                  <c:v>53844</c:v>
                </c:pt>
                <c:pt idx="474">
                  <c:v>53874</c:v>
                </c:pt>
                <c:pt idx="475">
                  <c:v>53905</c:v>
                </c:pt>
                <c:pt idx="476">
                  <c:v>53936</c:v>
                </c:pt>
                <c:pt idx="477">
                  <c:v>53966</c:v>
                </c:pt>
                <c:pt idx="478">
                  <c:v>53997</c:v>
                </c:pt>
              </c:strCache>
            </c:strRef>
          </c:cat>
          <c:val>
            <c:numRef>
              <c:f>Model!$AI$64:$AI$542</c:f>
              <c:numCache>
                <c:ptCount val="479"/>
                <c:pt idx="0">
                  <c:v>-17668.038072925385</c:v>
                </c:pt>
                <c:pt idx="1">
                  <c:v>-18572.250848894048</c:v>
                </c:pt>
                <c:pt idx="2">
                  <c:v>-19467.02423133061</c:v>
                </c:pt>
                <c:pt idx="3">
                  <c:v>-20352.40951824903</c:v>
                </c:pt>
                <c:pt idx="4">
                  <c:v>-21228.457735102922</c:v>
                </c:pt>
                <c:pt idx="5">
                  <c:v>-22095.219636178914</c:v>
                </c:pt>
                <c:pt idx="6">
                  <c:v>-22952.74570598299</c:v>
                </c:pt>
                <c:pt idx="7">
                  <c:v>-23801.086160619867</c:v>
                </c:pt>
                <c:pt idx="8">
                  <c:v>-24640.290949165428</c:v>
                </c:pt>
                <c:pt idx="9">
                  <c:v>-25470.409755032277</c:v>
                </c:pt>
                <c:pt idx="10">
                  <c:v>-26291.491997328405</c:v>
                </c:pt>
                <c:pt idx="11">
                  <c:v>-27103.58683220904</c:v>
                </c:pt>
                <c:pt idx="12">
                  <c:v>-27906.743154221695</c:v>
                </c:pt>
                <c:pt idx="13">
                  <c:v>-28701.00959764446</c:v>
                </c:pt>
                <c:pt idx="14">
                  <c:v>-29486.434537817553</c:v>
                </c:pt>
                <c:pt idx="15">
                  <c:v>-30263.06609246817</c:v>
                </c:pt>
                <c:pt idx="16">
                  <c:v>-31030.952123028703</c:v>
                </c:pt>
                <c:pt idx="17">
                  <c:v>-31790.140235948296</c:v>
                </c:pt>
                <c:pt idx="18">
                  <c:v>-32540.67778399782</c:v>
                </c:pt>
                <c:pt idx="19">
                  <c:v>-33282.61186756828</c:v>
                </c:pt>
                <c:pt idx="20">
                  <c:v>-34015.98933596269</c:v>
                </c:pt>
                <c:pt idx="21">
                  <c:v>-34740.856788681456</c:v>
                </c:pt>
                <c:pt idx="22">
                  <c:v>-35457.260576701294</c:v>
                </c:pt>
                <c:pt idx="23">
                  <c:v>-36165.246803747694</c:v>
                </c:pt>
                <c:pt idx="24">
                  <c:v>-36864.861327561004</c:v>
                </c:pt>
                <c:pt idx="25">
                  <c:v>-37556.14976115615</c:v>
                </c:pt>
                <c:pt idx="26">
                  <c:v>-38239.15747407598</c:v>
                </c:pt>
                <c:pt idx="27">
                  <c:v>-38913.92959363836</c:v>
                </c:pt>
                <c:pt idx="28">
                  <c:v>-39580.511006176916</c:v>
                </c:pt>
                <c:pt idx="29">
                  <c:v>-40238.946358275614</c:v>
                </c:pt>
                <c:pt idx="30">
                  <c:v>-40889.280057997086</c:v>
                </c:pt>
                <c:pt idx="31">
                  <c:v>-41531.55627610476</c:v>
                </c:pt>
                <c:pt idx="32">
                  <c:v>-42165.81894727887</c:v>
                </c:pt>
                <c:pt idx="33">
                  <c:v>-42792.11177132633</c:v>
                </c:pt>
                <c:pt idx="34">
                  <c:v>-43410.478214384515</c:v>
                </c:pt>
                <c:pt idx="35">
                  <c:v>-44020.961510119</c:v>
                </c:pt>
                <c:pt idx="36">
                  <c:v>-44623.60466091524</c:v>
                </c:pt>
                <c:pt idx="37">
                  <c:v>-45218.45043906429</c:v>
                </c:pt>
                <c:pt idx="38">
                  <c:v>-45805.54138794252</c:v>
                </c:pt>
                <c:pt idx="39">
                  <c:v>-46384.91982318539</c:v>
                </c:pt>
                <c:pt idx="40">
                  <c:v>-46956.62783385535</c:v>
                </c:pt>
                <c:pt idx="41">
                  <c:v>-47520.707283603835</c:v>
                </c:pt>
                <c:pt idx="42">
                  <c:v>-48077.19981182739</c:v>
                </c:pt>
                <c:pt idx="43">
                  <c:v>-48626.14683481802</c:v>
                </c:pt>
                <c:pt idx="44">
                  <c:v>-49167.58954690769</c:v>
                </c:pt>
                <c:pt idx="45">
                  <c:v>-49701.568921607126</c:v>
                </c:pt>
                <c:pt idx="46">
                  <c:v>-50228.12571273881</c:v>
                </c:pt>
                <c:pt idx="47">
                  <c:v>-50747.30045556433</c:v>
                </c:pt>
                <c:pt idx="48">
                  <c:v>-51259.133467905995</c:v>
                </c:pt>
                <c:pt idx="49">
                  <c:v>-51763.66485126285</c:v>
                </c:pt>
                <c:pt idx="50">
                  <c:v>-52260.934491921056</c:v>
                </c:pt>
                <c:pt idx="51">
                  <c:v>-52750.982062058625</c:v>
                </c:pt>
                <c:pt idx="52">
                  <c:v>-53233.84702084467</c:v>
                </c:pt>
                <c:pt idx="53">
                  <c:v>-53709.568615533055</c:v>
                </c:pt>
                <c:pt idx="54">
                  <c:v>-54178.18588255057</c:v>
                </c:pt>
                <c:pt idx="55">
                  <c:v>-54639.73764857959</c:v>
                </c:pt>
                <c:pt idx="56">
                  <c:v>-55094.26253163531</c:v>
                </c:pt>
                <c:pt idx="57">
                  <c:v>-55541.798942137524</c:v>
                </c:pt>
                <c:pt idx="58">
                  <c:v>-55982.385083977024</c:v>
                </c:pt>
                <c:pt idx="59">
                  <c:v>-56416.05895557661</c:v>
                </c:pt>
                <c:pt idx="60">
                  <c:v>-56842.858350946764</c:v>
                </c:pt>
                <c:pt idx="61">
                  <c:v>-57262.82086073598</c:v>
                </c:pt>
                <c:pt idx="62">
                  <c:v>-57675.98387327581</c:v>
                </c:pt>
                <c:pt idx="63">
                  <c:v>-58082.38457562066</c:v>
                </c:pt>
                <c:pt idx="64">
                  <c:v>-58482.05995458233</c:v>
                </c:pt>
                <c:pt idx="65">
                  <c:v>-58875.04679775931</c:v>
                </c:pt>
                <c:pt idx="66">
                  <c:v>-59261.38169456094</c:v>
                </c:pt>
                <c:pt idx="67">
                  <c:v>-59641.10103722637</c:v>
                </c:pt>
                <c:pt idx="68">
                  <c:v>-60014.24102183836</c:v>
                </c:pt>
                <c:pt idx="69">
                  <c:v>-60380.83764933204</c:v>
                </c:pt>
                <c:pt idx="70">
                  <c:v>-60740.926726498496</c:v>
                </c:pt>
                <c:pt idx="71">
                  <c:v>-61094.54386698337</c:v>
                </c:pt>
                <c:pt idx="72">
                  <c:v>-61441.724492280366</c:v>
                </c:pt>
                <c:pt idx="73">
                  <c:v>-61782.50383271977</c:v>
                </c:pt>
                <c:pt idx="74">
                  <c:v>-62116.91692845199</c:v>
                </c:pt>
                <c:pt idx="75">
                  <c:v>-62444.998630426104</c:v>
                </c:pt>
                <c:pt idx="76">
                  <c:v>-62766.78360136352</c:v>
                </c:pt>
                <c:pt idx="77">
                  <c:v>-63082.30631672665</c:v>
                </c:pt>
                <c:pt idx="78">
                  <c:v>-63391.6010656828</c:v>
                </c:pt>
                <c:pt idx="79">
                  <c:v>-63694.70195206307</c:v>
                </c:pt>
                <c:pt idx="80">
                  <c:v>-63991.64289531653</c:v>
                </c:pt>
                <c:pt idx="81">
                  <c:v>-64282.45763145951</c:v>
                </c:pt>
                <c:pt idx="82">
                  <c:v>-64567.17971402012</c:v>
                </c:pt>
                <c:pt idx="83">
                  <c:v>-64845.84251497802</c:v>
                </c:pt>
                <c:pt idx="84">
                  <c:v>-65118.4792256994</c:v>
                </c:pt>
                <c:pt idx="85">
                  <c:v>-65385.122857867274</c:v>
                </c:pt>
                <c:pt idx="86">
                  <c:v>-65645.80624440711</c:v>
                </c:pt>
                <c:pt idx="87">
                  <c:v>-65900.56204040772</c:v>
                </c:pt>
                <c:pt idx="88">
                  <c:v>-66149.4227240375</c:v>
                </c:pt>
                <c:pt idx="89">
                  <c:v>-66392.42059745615</c:v>
                </c:pt>
                <c:pt idx="90">
                  <c:v>-66629.58778772163</c:v>
                </c:pt>
                <c:pt idx="91">
                  <c:v>-66860.95624769267</c:v>
                </c:pt>
                <c:pt idx="92">
                  <c:v>-67086.55775692668</c:v>
                </c:pt>
                <c:pt idx="93">
                  <c:v>-67306.42392257307</c:v>
                </c:pt>
                <c:pt idx="94">
                  <c:v>-67520.58618026217</c:v>
                </c:pt>
                <c:pt idx="95">
                  <c:v>-67729.07579498952</c:v>
                </c:pt>
                <c:pt idx="96">
                  <c:v>-67931.92386199583</c:v>
                </c:pt>
                <c:pt idx="97">
                  <c:v>-68129.16130764243</c:v>
                </c:pt>
                <c:pt idx="98">
                  <c:v>-68320.81889028223</c:v>
                </c:pt>
                <c:pt idx="99">
                  <c:v>-68506.92720112644</c:v>
                </c:pt>
                <c:pt idx="100">
                  <c:v>-68687.51666510677</c:v>
                </c:pt>
                <c:pt idx="101">
                  <c:v>-68862.61754173334</c:v>
                </c:pt>
                <c:pt idx="102">
                  <c:v>-69032.25992594824</c:v>
                </c:pt>
                <c:pt idx="103">
                  <c:v>-69196.47374897473</c:v>
                </c:pt>
                <c:pt idx="104">
                  <c:v>-69355.2887791623</c:v>
                </c:pt>
                <c:pt idx="105">
                  <c:v>-69508.73462282725</c:v>
                </c:pt>
                <c:pt idx="106">
                  <c:v>-69656.84072508916</c:v>
                </c:pt>
                <c:pt idx="107">
                  <c:v>-69799.6363707031</c:v>
                </c:pt>
                <c:pt idx="108">
                  <c:v>-69937.15068488763</c:v>
                </c:pt>
                <c:pt idx="109">
                  <c:v>-70069.4126341486</c:v>
                </c:pt>
                <c:pt idx="110">
                  <c:v>-70196.45102709881</c:v>
                </c:pt>
                <c:pt idx="111">
                  <c:v>-70318.29451527353</c:v>
                </c:pt>
                <c:pt idx="112">
                  <c:v>-70434.97159394184</c:v>
                </c:pt>
                <c:pt idx="113">
                  <c:v>-70546.51060291391</c:v>
                </c:pt>
                <c:pt idx="114">
                  <c:v>-70652.93972734426</c:v>
                </c:pt>
                <c:pt idx="115">
                  <c:v>-70754.2869985308</c:v>
                </c:pt>
                <c:pt idx="116">
                  <c:v>-70850.58029471</c:v>
                </c:pt>
                <c:pt idx="117">
                  <c:v>-70941.84734184791</c:v>
                </c:pt>
                <c:pt idx="118">
                  <c:v>-71028.11571442724</c:v>
                </c:pt>
                <c:pt idx="119">
                  <c:v>-71109.41283623046</c:v>
                </c:pt>
                <c:pt idx="120">
                  <c:v>-71185.76598111892</c:v>
                </c:pt>
                <c:pt idx="121">
                  <c:v>-71257.20227380801</c:v>
                </c:pt>
                <c:pt idx="122">
                  <c:v>-71323.74869063847</c:v>
                </c:pt>
                <c:pt idx="123">
                  <c:v>-71385.4320603437</c:v>
                </c:pt>
                <c:pt idx="124">
                  <c:v>-71442.27906481324</c:v>
                </c:pt>
                <c:pt idx="125">
                  <c:v>-71494.31623985241</c:v>
                </c:pt>
                <c:pt idx="126">
                  <c:v>-71541.56997593808</c:v>
                </c:pt>
                <c:pt idx="127">
                  <c:v>-71584.06651897058</c:v>
                </c:pt>
                <c:pt idx="128">
                  <c:v>-71621.83197102183</c:v>
                </c:pt>
                <c:pt idx="129">
                  <c:v>-71654.89229107976</c:v>
                </c:pt>
                <c:pt idx="130">
                  <c:v>-71683.27329578878</c:v>
                </c:pt>
                <c:pt idx="131">
                  <c:v>-71707.00066018672</c:v>
                </c:pt>
                <c:pt idx="132">
                  <c:v>-71726.09991843787</c:v>
                </c:pt>
                <c:pt idx="133">
                  <c:v>-71740.59646456239</c:v>
                </c:pt>
                <c:pt idx="134">
                  <c:v>-71750.51555316198</c:v>
                </c:pt>
                <c:pt idx="135">
                  <c:v>-71755.88230014195</c:v>
                </c:pt>
                <c:pt idx="136">
                  <c:v>-71756.72168342953</c:v>
                </c:pt>
                <c:pt idx="137">
                  <c:v>-71753.05854368862</c:v>
                </c:pt>
                <c:pt idx="138">
                  <c:v>-71744.91758503093</c:v>
                </c:pt>
                <c:pt idx="139">
                  <c:v>-71732.32337572341</c:v>
                </c:pt>
                <c:pt idx="140">
                  <c:v>-71715.30034889225</c:v>
                </c:pt>
                <c:pt idx="141">
                  <c:v>-71693.87280322319</c:v>
                </c:pt>
                <c:pt idx="142">
                  <c:v>-71668.0649036583</c:v>
                </c:pt>
                <c:pt idx="143">
                  <c:v>-71637.90068208934</c:v>
                </c:pt>
                <c:pt idx="144">
                  <c:v>-71603.40403804742</c:v>
                </c:pt>
                <c:pt idx="145">
                  <c:v>-71564.59873938934</c:v>
                </c:pt>
                <c:pt idx="146">
                  <c:v>-71521.50842298038</c:v>
                </c:pt>
                <c:pt idx="147">
                  <c:v>-71474.15659537357</c:v>
                </c:pt>
                <c:pt idx="148">
                  <c:v>-71422.56663348564</c:v>
                </c:pt>
                <c:pt idx="149">
                  <c:v>-71366.76178526942</c:v>
                </c:pt>
                <c:pt idx="150">
                  <c:v>-71306.76517038296</c:v>
                </c:pt>
                <c:pt idx="151">
                  <c:v>-71242.59978085515</c:v>
                </c:pt>
                <c:pt idx="152">
                  <c:v>-71174.28848174798</c:v>
                </c:pt>
                <c:pt idx="153">
                  <c:v>-71101.85401181552</c:v>
                </c:pt>
                <c:pt idx="154">
                  <c:v>-71025.31898415949</c:v>
                </c:pt>
                <c:pt idx="155">
                  <c:v>-70944.70588688148</c:v>
                </c:pt>
                <c:pt idx="156">
                  <c:v>-70860.03708373195</c:v>
                </c:pt>
                <c:pt idx="157">
                  <c:v>-70771.3348147559</c:v>
                </c:pt>
                <c:pt idx="158">
                  <c:v>-70678.6211969352</c:v>
                </c:pt>
                <c:pt idx="159">
                  <c:v>-70581.9182248278</c:v>
                </c:pt>
                <c:pt idx="160">
                  <c:v>-70481.24777120352</c:v>
                </c:pt>
                <c:pt idx="161">
                  <c:v>-70376.63158767679</c:v>
                </c:pt>
                <c:pt idx="162">
                  <c:v>-70268.09130533609</c:v>
                </c:pt>
                <c:pt idx="163">
                  <c:v>-70155.64843537017</c:v>
                </c:pt>
                <c:pt idx="164">
                  <c:v>-70039.32436969117</c:v>
                </c:pt>
                <c:pt idx="165">
                  <c:v>-69919.14038155449</c:v>
                </c:pt>
                <c:pt idx="166">
                  <c:v>-69795.11762617563</c:v>
                </c:pt>
                <c:pt idx="167">
                  <c:v>-69667.27714134379</c:v>
                </c:pt>
                <c:pt idx="168">
                  <c:v>-69535.63984803238</c:v>
                </c:pt>
                <c:pt idx="169">
                  <c:v>-69400.2265510065</c:v>
                </c:pt>
                <c:pt idx="170">
                  <c:v>-69261.05793942724</c:v>
                </c:pt>
                <c:pt idx="171">
                  <c:v>-69118.15458745295</c:v>
                </c:pt>
                <c:pt idx="172">
                  <c:v>-68971.53695483756</c:v>
                </c:pt>
                <c:pt idx="173">
                  <c:v>-68821.22538752561</c:v>
                </c:pt>
                <c:pt idx="174">
                  <c:v>-68667.24011824456</c:v>
                </c:pt>
                <c:pt idx="175">
                  <c:v>-68509.60126709385</c:v>
                </c:pt>
                <c:pt idx="176">
                  <c:v>-68348.32884213113</c:v>
                </c:pt>
                <c:pt idx="177">
                  <c:v>-68183.4427399554</c:v>
                </c:pt>
                <c:pt idx="178">
                  <c:v>-68014.96274628726</c:v>
                </c:pt>
                <c:pt idx="179">
                  <c:v>-67842.9085365462</c:v>
                </c:pt>
                <c:pt idx="180">
                  <c:v>-67667.2996764249</c:v>
                </c:pt>
                <c:pt idx="181">
                  <c:v>-67488.15562246072</c:v>
                </c:pt>
                <c:pt idx="182">
                  <c:v>-67305.49572260417</c:v>
                </c:pt>
                <c:pt idx="183">
                  <c:v>-67119.3392167846</c:v>
                </c:pt>
                <c:pt idx="184">
                  <c:v>-66929.70523747291</c:v>
                </c:pt>
                <c:pt idx="185">
                  <c:v>-66736.61281024148</c:v>
                </c:pt>
                <c:pt idx="186">
                  <c:v>-66540.08085432123</c:v>
                </c:pt>
                <c:pt idx="187">
                  <c:v>-66340.12818315583</c:v>
                </c:pt>
                <c:pt idx="188">
                  <c:v>-66136.77350495309</c:v>
                </c:pt>
                <c:pt idx="189">
                  <c:v>-65930.03542323362</c:v>
                </c:pt>
                <c:pt idx="190">
                  <c:v>-65719.93243737661</c:v>
                </c:pt>
                <c:pt idx="191">
                  <c:v>-65506.482943162875</c:v>
                </c:pt>
                <c:pt idx="192">
                  <c:v>-65289.705233315115</c:v>
                </c:pt>
                <c:pt idx="193">
                  <c:v>-65069.617498035484</c:v>
                </c:pt>
                <c:pt idx="194">
                  <c:v>-64846.23782554037</c:v>
                </c:pt>
                <c:pt idx="195">
                  <c:v>-64619.584202592465</c:v>
                </c:pt>
                <c:pt idx="196">
                  <c:v>-64389.67451503016</c:v>
                </c:pt>
                <c:pt idx="197">
                  <c:v>-64156.5265482942</c:v>
                </c:pt>
                <c:pt idx="198">
                  <c:v>-63920.15798795171</c:v>
                </c:pt>
                <c:pt idx="199">
                  <c:v>-63680.58642021751</c:v>
                </c:pt>
                <c:pt idx="200">
                  <c:v>-63437.8293324728</c:v>
                </c:pt>
                <c:pt idx="201">
                  <c:v>-63191.90411378122</c:v>
                </c:pt>
                <c:pt idx="202">
                  <c:v>-62942.828055402235</c:v>
                </c:pt>
                <c:pt idx="203">
                  <c:v>-62690.61835130198</c:v>
                </c:pt>
                <c:pt idx="204">
                  <c:v>-62435.292098661426</c:v>
                </c:pt>
                <c:pt idx="205">
                  <c:v>-62176.86629838203</c:v>
                </c:pt>
                <c:pt idx="206">
                  <c:v>-61915.35785558876</c:v>
                </c:pt>
                <c:pt idx="207">
                  <c:v>-61650.78358013058</c:v>
                </c:pt>
                <c:pt idx="208">
                  <c:v>-61383.16018707839</c:v>
                </c:pt>
                <c:pt idx="209">
                  <c:v>-61112.50429722045</c:v>
                </c:pt>
                <c:pt idx="210">
                  <c:v>-60838.8324375552</c:v>
                </c:pt>
                <c:pt idx="211">
                  <c:v>-60562.16104178168</c:v>
                </c:pt>
                <c:pt idx="212">
                  <c:v>-60282.50645078739</c:v>
                </c:pt>
                <c:pt idx="213">
                  <c:v>-59999.88491313366</c:v>
                </c:pt>
                <c:pt idx="214">
                  <c:v>-59714.31258553859</c:v>
                </c:pt>
                <c:pt idx="215">
                  <c:v>-59425.80553335747</c:v>
                </c:pt>
                <c:pt idx="216">
                  <c:v>-59134.37973106081</c:v>
                </c:pt>
                <c:pt idx="217">
                  <c:v>-58840.05106270993</c:v>
                </c:pt>
                <c:pt idx="218">
                  <c:v>-58542.83532243005</c:v>
                </c:pt>
                <c:pt idx="219">
                  <c:v>-58242.748214881096</c:v>
                </c:pt>
                <c:pt idx="220">
                  <c:v>-57939.805355725985</c:v>
                </c:pt>
                <c:pt idx="221">
                  <c:v>-57634.0222720966</c:v>
                </c:pt>
                <c:pt idx="222">
                  <c:v>-57325.41440305736</c:v>
                </c:pt>
                <c:pt idx="223">
                  <c:v>-57013.99710006645</c:v>
                </c:pt>
                <c:pt idx="224">
                  <c:v>-56699.78562743467</c:v>
                </c:pt>
                <c:pt idx="225">
                  <c:v>-56382.79516278196</c:v>
                </c:pt>
                <c:pt idx="226">
                  <c:v>-56063.04079749158</c:v>
                </c:pt>
                <c:pt idx="227">
                  <c:v>-55740.53753716203</c:v>
                </c:pt>
                <c:pt idx="228">
                  <c:v>-55415.3003020566</c:v>
                </c:pt>
                <c:pt idx="229">
                  <c:v>-55087.343927550646</c:v>
                </c:pt>
                <c:pt idx="230">
                  <c:v>-54756.6831645766</c:v>
                </c:pt>
                <c:pt idx="231">
                  <c:v>-54423.33268006672</c:v>
                </c:pt>
                <c:pt idx="232">
                  <c:v>-54087.30705739354</c:v>
                </c:pt>
                <c:pt idx="233">
                  <c:v>-53748.6207968081</c:v>
                </c:pt>
                <c:pt idx="234">
                  <c:v>-53407.28831587595</c:v>
                </c:pt>
                <c:pt idx="235">
                  <c:v>-53063.32394991091</c:v>
                </c:pt>
                <c:pt idx="236">
                  <c:v>-52716.74195240663</c:v>
                </c:pt>
                <c:pt idx="237">
                  <c:v>-52367.55649546591</c:v>
                </c:pt>
                <c:pt idx="238">
                  <c:v>-52015.78167022791</c:v>
                </c:pt>
                <c:pt idx="239">
                  <c:v>-51661.43148729308</c:v>
                </c:pt>
                <c:pt idx="240">
                  <c:v>-51304.519877146005</c:v>
                </c:pt>
                <c:pt idx="241">
                  <c:v>-50945.06069057606</c:v>
                </c:pt>
                <c:pt idx="242">
                  <c:v>-50583.06769909587</c:v>
                </c:pt>
                <c:pt idx="243">
                  <c:v>-50218.55459535772</c:v>
                </c:pt>
                <c:pt idx="244">
                  <c:v>-49851.53499356779</c:v>
                </c:pt>
                <c:pt idx="245">
                  <c:v>-49482.022429898265</c:v>
                </c:pt>
                <c:pt idx="246">
                  <c:v>-49110.03036289737</c:v>
                </c:pt>
                <c:pt idx="247">
                  <c:v>-48735.572173897286</c:v>
                </c:pt>
                <c:pt idx="248">
                  <c:v>-48358.66116742001</c:v>
                </c:pt>
                <c:pt idx="249">
                  <c:v>-47979.31057158112</c:v>
                </c:pt>
                <c:pt idx="250">
                  <c:v>-47597.53353849146</c:v>
                </c:pt>
                <c:pt idx="251">
                  <c:v>-47213.34314465682</c:v>
                </c:pt>
                <c:pt idx="252">
                  <c:v>-46826.75239137555</c:v>
                </c:pt>
                <c:pt idx="253">
                  <c:v>-46437.77420513412</c:v>
                </c:pt>
                <c:pt idx="254">
                  <c:v>-46046.421438000696</c:v>
                </c:pt>
                <c:pt idx="255">
                  <c:v>-45652.70686801669</c:v>
                </c:pt>
                <c:pt idx="256">
                  <c:v>-45256.643199586295</c:v>
                </c:pt>
                <c:pt idx="257">
                  <c:v>-44858.243063864036</c:v>
                </c:pt>
                <c:pt idx="258">
                  <c:v>-44457.51901914037</c:v>
                </c:pt>
                <c:pt idx="259">
                  <c:v>-44054.48355122525</c:v>
                </c:pt>
                <c:pt idx="260">
                  <c:v>-43649.149073829794</c:v>
                </c:pt>
                <c:pt idx="261">
                  <c:v>-43241.52792894598</c:v>
                </c:pt>
                <c:pt idx="262">
                  <c:v>-42831.63238722435</c:v>
                </c:pt>
                <c:pt idx="263">
                  <c:v>-42419.474648349875</c:v>
                </c:pt>
                <c:pt idx="264">
                  <c:v>-42005.06684141581</c:v>
                </c:pt>
                <c:pt idx="265">
                  <c:v>-41588.42102529571</c:v>
                </c:pt>
                <c:pt idx="266">
                  <c:v>-41169.54918901347</c:v>
                </c:pt>
                <c:pt idx="267">
                  <c:v>-40748.46325211153</c:v>
                </c:pt>
                <c:pt idx="268">
                  <c:v>-40325.17506501715</c:v>
                </c:pt>
                <c:pt idx="269">
                  <c:v>-39899.69640940689</c:v>
                </c:pt>
                <c:pt idx="270">
                  <c:v>-39472.0389985691</c:v>
                </c:pt>
                <c:pt idx="271">
                  <c:v>-39042.21447776467</c:v>
                </c:pt>
                <c:pt idx="272">
                  <c:v>-38610.23442458586</c:v>
                </c:pt>
                <c:pt idx="273">
                  <c:v>-38176.110349313356</c:v>
                </c:pt>
                <c:pt idx="274">
                  <c:v>-37739.85369527141</c:v>
                </c:pt>
                <c:pt idx="275">
                  <c:v>-37301.475839181265</c:v>
                </c:pt>
                <c:pt idx="276">
                  <c:v>-36860.98809151268</c:v>
                </c:pt>
                <c:pt idx="277">
                  <c:v>-36418.40169683371</c:v>
                </c:pt>
                <c:pt idx="278">
                  <c:v>-35973.72783415868</c:v>
                </c:pt>
                <c:pt idx="279">
                  <c:v>-35526.97761729437</c:v>
                </c:pt>
                <c:pt idx="280">
                  <c:v>-35078.16209518443</c:v>
                </c:pt>
                <c:pt idx="281">
                  <c:v>-34627.29225225203</c:v>
                </c:pt>
                <c:pt idx="282">
                  <c:v>-34174.37900874076</c:v>
                </c:pt>
                <c:pt idx="283">
                  <c:v>-33719.43322105377</c:v>
                </c:pt>
                <c:pt idx="284">
                  <c:v>-33262.46568209119</c:v>
                </c:pt>
                <c:pt idx="285">
                  <c:v>-32803.48712158581</c:v>
                </c:pt>
                <c:pt idx="286">
                  <c:v>-32342.508206437025</c:v>
                </c:pt>
                <c:pt idx="287">
                  <c:v>-31879.539541043116</c:v>
                </c:pt>
                <c:pt idx="288">
                  <c:v>-31414.59166763176</c:v>
                </c:pt>
                <c:pt idx="289">
                  <c:v>-30947.6750665889</c:v>
                </c:pt>
                <c:pt idx="290">
                  <c:v>-30478.800156785906</c:v>
                </c:pt>
                <c:pt idx="291">
                  <c:v>-30007.977295905057</c:v>
                </c:pt>
                <c:pt idx="292">
                  <c:v>-29535.216780763367</c:v>
                </c:pt>
                <c:pt idx="293">
                  <c:v>-29060.528847634727</c:v>
                </c:pt>
                <c:pt idx="294">
                  <c:v>-28583.923672570418</c:v>
                </c:pt>
                <c:pt idx="295">
                  <c:v>-28105.411371717975</c:v>
                </c:pt>
                <c:pt idx="296">
                  <c:v>-27625.002001638393</c:v>
                </c:pt>
                <c:pt idx="297">
                  <c:v>-27142.705559621743</c:v>
                </c:pt>
                <c:pt idx="298">
                  <c:v>-26658.53198400113</c:v>
                </c:pt>
                <c:pt idx="299">
                  <c:v>-26172.491154465068</c:v>
                </c:pt>
                <c:pt idx="300">
                  <c:v>-25684.592892368237</c:v>
                </c:pt>
                <c:pt idx="301">
                  <c:v>-25198.09132699227</c:v>
                </c:pt>
                <c:pt idx="302">
                  <c:v>-24712.98246004105</c:v>
                </c:pt>
                <c:pt idx="303">
                  <c:v>-24229.26230466429</c:v>
                </c:pt>
                <c:pt idx="304">
                  <c:v>-23746.92688542479</c:v>
                </c:pt>
                <c:pt idx="305">
                  <c:v>-23265.972238265753</c:v>
                </c:pt>
                <c:pt idx="306">
                  <c:v>-22786.39441047821</c:v>
                </c:pt>
                <c:pt idx="307">
                  <c:v>-22308.18946066853</c:v>
                </c:pt>
                <c:pt idx="308">
                  <c:v>-21831.353458726036</c:v>
                </c:pt>
                <c:pt idx="309">
                  <c:v>-21355.882485790702</c:v>
                </c:pt>
                <c:pt idx="310">
                  <c:v>-20881.77263422094</c:v>
                </c:pt>
                <c:pt idx="311">
                  <c:v>-20409.020007561492</c:v>
                </c:pt>
                <c:pt idx="312">
                  <c:v>-19937.62072051141</c:v>
                </c:pt>
                <c:pt idx="313">
                  <c:v>-19467.57089889212</c:v>
                </c:pt>
                <c:pt idx="314">
                  <c:v>-18998.866679615578</c:v>
                </c:pt>
                <c:pt idx="315">
                  <c:v>-18531.504210652525</c:v>
                </c:pt>
                <c:pt idx="316">
                  <c:v>-18065.479651000835</c:v>
                </c:pt>
                <c:pt idx="317">
                  <c:v>-17600.789170653938</c:v>
                </c:pt>
                <c:pt idx="318">
                  <c:v>-17137.428950569352</c:v>
                </c:pt>
                <c:pt idx="319">
                  <c:v>-16675.395182637294</c:v>
                </c:pt>
                <c:pt idx="320">
                  <c:v>-16214.684069649378</c:v>
                </c:pt>
                <c:pt idx="321">
                  <c:v>-15755.291825267412</c:v>
                </c:pt>
                <c:pt idx="322">
                  <c:v>-15297.21467399228</c:v>
                </c:pt>
                <c:pt idx="323">
                  <c:v>-14840.448851132913</c:v>
                </c:pt>
                <c:pt idx="324">
                  <c:v>-14384.990602775348</c:v>
                </c:pt>
                <c:pt idx="325">
                  <c:v>-13930.83618575188</c:v>
                </c:pt>
                <c:pt idx="326">
                  <c:v>-13477.981867610291</c:v>
                </c:pt>
                <c:pt idx="327">
                  <c:v>-13026.423926583187</c:v>
                </c:pt>
                <c:pt idx="328">
                  <c:v>-12576.1586515574</c:v>
                </c:pt>
                <c:pt idx="329">
                  <c:v>-12127.18234204349</c:v>
                </c:pt>
                <c:pt idx="330">
                  <c:v>-11679.491308145341</c:v>
                </c:pt>
                <c:pt idx="331">
                  <c:v>-11233.081870529828</c:v>
                </c:pt>
                <c:pt idx="332">
                  <c:v>-10787.950360396575</c:v>
                </c:pt>
                <c:pt idx="333">
                  <c:v>-10344.093119447816</c:v>
                </c:pt>
                <c:pt idx="334">
                  <c:v>-9901.506499858317</c:v>
                </c:pt>
                <c:pt idx="335">
                  <c:v>-9460.186864245401</c:v>
                </c:pt>
                <c:pt idx="336">
                  <c:v>-9020.130585639059</c:v>
                </c:pt>
                <c:pt idx="337">
                  <c:v>-8581.334047452132</c:v>
                </c:pt>
                <c:pt idx="338">
                  <c:v>-8143.793643450598</c:v>
                </c:pt>
                <c:pt idx="339">
                  <c:v>-7707.505777723927</c:v>
                </c:pt>
                <c:pt idx="340">
                  <c:v>-7272.466864655533</c:v>
                </c:pt>
                <c:pt idx="341">
                  <c:v>-6838.673328893302</c:v>
                </c:pt>
                <c:pt idx="342">
                  <c:v>-6406.1216053202115</c:v>
                </c:pt>
                <c:pt idx="343">
                  <c:v>-5974.808139025029</c:v>
                </c:pt>
                <c:pt idx="344">
                  <c:v>-5544.7293852730945</c:v>
                </c:pt>
                <c:pt idx="345">
                  <c:v>-5115.881809477191</c:v>
                </c:pt>
                <c:pt idx="346">
                  <c:v>-4688.261887168496</c:v>
                </c:pt>
                <c:pt idx="347">
                  <c:v>-4261.866103967613</c:v>
                </c:pt>
                <c:pt idx="348">
                  <c:v>-3836.6909555556877</c:v>
                </c:pt>
                <c:pt idx="349">
                  <c:v>-3412.732947645614</c:v>
                </c:pt>
                <c:pt idx="350">
                  <c:v>-2989.9885959533103</c:v>
                </c:pt>
                <c:pt idx="351">
                  <c:v>-2568.4544261690876</c:v>
                </c:pt>
                <c:pt idx="352">
                  <c:v>-2148.1269739290933</c:v>
                </c:pt>
                <c:pt idx="353">
                  <c:v>-1729.0027847868416</c:v>
                </c:pt>
                <c:pt idx="354">
                  <c:v>-1311.0784141848223</c:v>
                </c:pt>
                <c:pt idx="355">
                  <c:v>-894.3504274261917</c:v>
                </c:pt>
                <c:pt idx="356">
                  <c:v>-478.81539964654513</c:v>
                </c:pt>
                <c:pt idx="357">
                  <c:v>-64.46991578576962</c:v>
                </c:pt>
                <c:pt idx="358">
                  <c:v>348.68942944002254</c:v>
                </c:pt>
                <c:pt idx="359">
                  <c:v>760.6660315664803</c:v>
                </c:pt>
                <c:pt idx="360">
                  <c:v>1171.4632764089197</c:v>
                </c:pt>
                <c:pt idx="361">
                  <c:v>1581.08454009015</c:v>
                </c:pt>
                <c:pt idx="362">
                  <c:v>1989.5331890682207</c:v>
                </c:pt>
                <c:pt idx="363">
                  <c:v>2396.812580164088</c:v>
                </c:pt>
                <c:pt idx="364">
                  <c:v>2802.926060589203</c:v>
                </c:pt>
                <c:pt idx="365">
                  <c:v>3207.8769679730212</c:v>
                </c:pt>
                <c:pt idx="366">
                  <c:v>3611.668630390431</c:v>
                </c:pt>
                <c:pt idx="367">
                  <c:v>4014.304366389108</c:v>
                </c:pt>
                <c:pt idx="368">
                  <c:v>4415.7874850167855</c:v>
                </c:pt>
                <c:pt idx="369">
                  <c:v>4816.121285848452</c:v>
                </c:pt>
                <c:pt idx="370">
                  <c:v>5215.309059013469</c:v>
                </c:pt>
                <c:pt idx="371">
                  <c:v>5613.354085222607</c:v>
                </c:pt>
                <c:pt idx="372">
                  <c:v>6010.259635795012</c:v>
                </c:pt>
                <c:pt idx="373">
                  <c:v>6406.02897268509</c:v>
                </c:pt>
                <c:pt idx="374">
                  <c:v>6800.665348509312</c:v>
                </c:pt>
                <c:pt idx="375">
                  <c:v>7194.172006572951</c:v>
                </c:pt>
                <c:pt idx="376">
                  <c:v>7586.552180896734</c:v>
                </c:pt>
                <c:pt idx="377">
                  <c:v>7977.809096243418</c:v>
                </c:pt>
                <c:pt idx="378">
                  <c:v>8367.945968144297</c:v>
                </c:pt>
                <c:pt idx="379">
                  <c:v>8756.966002925627</c:v>
                </c:pt>
                <c:pt idx="380">
                  <c:v>9144.872397734976</c:v>
                </c:pt>
                <c:pt idx="381">
                  <c:v>9531.668340567505</c:v>
                </c:pt>
                <c:pt idx="382">
                  <c:v>9917.357010292159</c:v>
                </c:pt>
                <c:pt idx="383">
                  <c:v>10301.941576677798</c:v>
                </c:pt>
                <c:pt idx="384">
                  <c:v>10685.425200419253</c:v>
                </c:pt>
                <c:pt idx="385">
                  <c:v>11067.811033163289</c:v>
                </c:pt>
                <c:pt idx="386">
                  <c:v>11449.102217534519</c:v>
                </c:pt>
                <c:pt idx="387">
                  <c:v>11829.301887161224</c:v>
                </c:pt>
                <c:pt idx="388">
                  <c:v>12208.41316670111</c:v>
                </c:pt>
                <c:pt idx="389">
                  <c:v>12586.439171866987</c:v>
                </c:pt>
                <c:pt idx="390">
                  <c:v>12963.383009452376</c:v>
                </c:pt>
                <c:pt idx="391">
                  <c:v>13339.247777357043</c:v>
                </c:pt>
                <c:pt idx="392">
                  <c:v>13714.036564612454</c:v>
                </c:pt>
                <c:pt idx="393">
                  <c:v>14087.752451407167</c:v>
                </c:pt>
                <c:pt idx="394">
                  <c:v>14460.398509112145</c:v>
                </c:pt>
                <c:pt idx="395">
                  <c:v>14831.977800306</c:v>
                </c:pt>
                <c:pt idx="396">
                  <c:v>15202.493378800158</c:v>
                </c:pt>
                <c:pt idx="397">
                  <c:v>15571.94828966396</c:v>
                </c:pt>
                <c:pt idx="398">
                  <c:v>15940.345569249688</c:v>
                </c:pt>
                <c:pt idx="399">
                  <c:v>16307.68824521752</c:v>
                </c:pt>
                <c:pt idx="400">
                  <c:v>16673.979336560405</c:v>
                </c:pt>
                <c:pt idx="401">
                  <c:v>17039.221853628886</c:v>
                </c:pt>
                <c:pt idx="402">
                  <c:v>17403.41879815583</c:v>
                </c:pt>
                <c:pt idx="403">
                  <c:v>17766.573163281115</c:v>
                </c:pt>
                <c:pt idx="404">
                  <c:v>18128.6879335762</c:v>
                </c:pt>
                <c:pt idx="405">
                  <c:v>18489.766085068673</c:v>
                </c:pt>
                <c:pt idx="406">
                  <c:v>18849.81058526672</c:v>
                </c:pt>
                <c:pt idx="407">
                  <c:v>19208.824393183488</c:v>
                </c:pt>
                <c:pt idx="408">
                  <c:v>19566.81045936142</c:v>
                </c:pt>
                <c:pt idx="409">
                  <c:v>19923.771725896495</c:v>
                </c:pt>
                <c:pt idx="410">
                  <c:v>20279.711126462415</c:v>
                </c:pt>
                <c:pt idx="411">
                  <c:v>20634.631586334715</c:v>
                </c:pt>
                <c:pt idx="412">
                  <c:v>20988.5360224148</c:v>
                </c:pt>
                <c:pt idx="413">
                  <c:v>21341.427343253912</c:v>
                </c:pt>
                <c:pt idx="414">
                  <c:v>21693.30844907705</c:v>
                </c:pt>
                <c:pt idx="415">
                  <c:v>22044.18223180679</c:v>
                </c:pt>
                <c:pt idx="416">
                  <c:v>22394.05157508706</c:v>
                </c:pt>
                <c:pt idx="417">
                  <c:v>22742.919354306847</c:v>
                </c:pt>
                <c:pt idx="418">
                  <c:v>23090.7884366238</c:v>
                </c:pt>
                <c:pt idx="419">
                  <c:v>23437.661680987825</c:v>
                </c:pt>
                <c:pt idx="420">
                  <c:v>23783.54193816457</c:v>
                </c:pt>
                <c:pt idx="421">
                  <c:v>24128.432050758845</c:v>
                </c:pt>
                <c:pt idx="422">
                  <c:v>24472.334853237997</c:v>
                </c:pt>
                <c:pt idx="423">
                  <c:v>24815.253171955195</c:v>
                </c:pt>
                <c:pt idx="424">
                  <c:v>25157.189825172667</c:v>
                </c:pt>
                <c:pt idx="425">
                  <c:v>25498.147623084853</c:v>
                </c:pt>
                <c:pt idx="426">
                  <c:v>25838.129367841506</c:v>
                </c:pt>
                <c:pt idx="427">
                  <c:v>26177.137853570723</c:v>
                </c:pt>
                <c:pt idx="428">
                  <c:v>26515.175866401903</c:v>
                </c:pt>
                <c:pt idx="429">
                  <c:v>26852.24618448865</c:v>
                </c:pt>
                <c:pt idx="430">
                  <c:v>27188.3515780316</c:v>
                </c:pt>
                <c:pt idx="431">
                  <c:v>27523.49480930119</c:v>
                </c:pt>
                <c:pt idx="432">
                  <c:v>27857.678632660365</c:v>
                </c:pt>
                <c:pt idx="433">
                  <c:v>28190.9057945872</c:v>
                </c:pt>
                <c:pt idx="434">
                  <c:v>28523.179033697492</c:v>
                </c:pt>
                <c:pt idx="435">
                  <c:v>28854.501080767248</c:v>
                </c:pt>
                <c:pt idx="436">
                  <c:v>29184.874658755143</c:v>
                </c:pt>
                <c:pt idx="437">
                  <c:v>29514.302482824885</c:v>
                </c:pt>
                <c:pt idx="438">
                  <c:v>29842.787260367546</c:v>
                </c:pt>
                <c:pt idx="439">
                  <c:v>30170.331691023795</c:v>
                </c:pt>
                <c:pt idx="440">
                  <c:v>30496.938466706095</c:v>
                </c:pt>
                <c:pt idx="441">
                  <c:v>30822.610271620826</c:v>
                </c:pt>
                <c:pt idx="442">
                  <c:v>31147.349782290345</c:v>
                </c:pt>
                <c:pt idx="443">
                  <c:v>31471.159667574975</c:v>
                </c:pt>
                <c:pt idx="444">
                  <c:v>31794.04258869495</c:v>
                </c:pt>
                <c:pt idx="445">
                  <c:v>32116.001199252278</c:v>
                </c:pt>
                <c:pt idx="446">
                  <c:v>32437.038145252558</c:v>
                </c:pt>
                <c:pt idx="447">
                  <c:v>32757.156065126717</c:v>
                </c:pt>
                <c:pt idx="448">
                  <c:v>33076.357589752704</c:v>
                </c:pt>
                <c:pt idx="449">
                  <c:v>33394.645342477095</c:v>
                </c:pt>
                <c:pt idx="450">
                  <c:v>33712.02193913667</c:v>
                </c:pt>
                <c:pt idx="451">
                  <c:v>34028.489988079906</c:v>
                </c:pt>
                <c:pt idx="452">
                  <c:v>34344.05209018841</c:v>
                </c:pt>
                <c:pt idx="453">
                  <c:v>34658.710838898296</c:v>
                </c:pt>
                <c:pt idx="454">
                  <c:v>34972.468820221504</c:v>
                </c:pt>
                <c:pt idx="455">
                  <c:v>35285.328612767036</c:v>
                </c:pt>
                <c:pt idx="456">
                  <c:v>35597.29278776218</c:v>
                </c:pt>
                <c:pt idx="457">
                  <c:v>35908.3639090736</c:v>
                </c:pt>
                <c:pt idx="458">
                  <c:v>36218.544533228465</c:v>
                </c:pt>
                <c:pt idx="459">
                  <c:v>36527.83720943538</c:v>
                </c:pt>
                <c:pt idx="460">
                  <c:v>36836.24447960542</c:v>
                </c:pt>
                <c:pt idx="461">
                  <c:v>37143.768878372946</c:v>
                </c:pt>
                <c:pt idx="462">
                  <c:v>37450.412933116495</c:v>
                </c:pt>
                <c:pt idx="463">
                  <c:v>37756.17916397953</c:v>
                </c:pt>
                <c:pt idx="464">
                  <c:v>38061.07008389112</c:v>
                </c:pt>
                <c:pt idx="465">
                  <c:v>38365.088198586665</c:v>
                </c:pt>
                <c:pt idx="466">
                  <c:v>38668.23600662841</c:v>
                </c:pt>
                <c:pt idx="467">
                  <c:v>38970.515999426025</c:v>
                </c:pt>
                <c:pt idx="468">
                  <c:v>39271.93066125708</c:v>
                </c:pt>
                <c:pt idx="469">
                  <c:v>39572.482469287446</c:v>
                </c:pt>
                <c:pt idx="470">
                  <c:v>39872.17389359166</c:v>
                </c:pt>
                <c:pt idx="471">
                  <c:v>40171.00739717322</c:v>
                </c:pt>
                <c:pt idx="472">
                  <c:v>40468.98543598485</c:v>
                </c:pt>
                <c:pt idx="473">
                  <c:v>40766.11045894864</c:v>
                </c:pt>
                <c:pt idx="474">
                  <c:v>41062.38490797623</c:v>
                </c:pt>
                <c:pt idx="475">
                  <c:v>41357.81121798882</c:v>
                </c:pt>
                <c:pt idx="476">
                  <c:v>41652.39181693722</c:v>
                </c:pt>
                <c:pt idx="477">
                  <c:v>41946.1291258218</c:v>
                </c:pt>
                <c:pt idx="478">
                  <c:v>42239.02555871237</c:v>
                </c:pt>
              </c:numCache>
            </c:numRef>
          </c:val>
          <c:smooth val="0"/>
        </c:ser>
        <c:axId val="61647695"/>
        <c:axId val="24257688"/>
      </c:lineChart>
      <c:dateAx>
        <c:axId val="61647695"/>
        <c:scaling>
          <c:orientation val="minMax"/>
        </c:scaling>
        <c:axPos val="b"/>
        <c:title>
          <c:tx>
            <c:rich>
              <a:bodyPr vert="horz" rot="0" anchor="ctr"/>
              <a:lstStyle/>
              <a:p>
                <a:pPr algn="ctr">
                  <a:defRPr/>
                </a:pPr>
                <a:r>
                  <a:rPr lang="en-US" cap="none" sz="1200" b="0" i="0" u="none" baseline="0"/>
                  <a:t>Month and Year</a:t>
                </a:r>
              </a:p>
            </c:rich>
          </c:tx>
          <c:layout>
            <c:manualLayout>
              <c:xMode val="factor"/>
              <c:yMode val="factor"/>
              <c:x val="0.006"/>
              <c:y val="0"/>
            </c:manualLayout>
          </c:layout>
          <c:overlay val="0"/>
          <c:spPr>
            <a:noFill/>
            <a:ln>
              <a:noFill/>
            </a:ln>
          </c:spPr>
        </c:title>
        <c:delete val="0"/>
        <c:numFmt formatCode="mmm\-yyyy" sourceLinked="0"/>
        <c:majorTickMark val="out"/>
        <c:minorTickMark val="none"/>
        <c:tickLblPos val="nextTo"/>
        <c:txPr>
          <a:bodyPr vert="horz" rot="-5400000"/>
          <a:lstStyle/>
          <a:p>
            <a:pPr>
              <a:defRPr lang="en-US" cap="none" sz="1000" b="0" i="0" u="none" baseline="0"/>
            </a:pPr>
          </a:p>
        </c:txPr>
        <c:crossAx val="24257688"/>
        <c:crosses val="autoZero"/>
        <c:auto val="0"/>
        <c:majorUnit val="5"/>
        <c:majorTimeUnit val="years"/>
        <c:minorUnit val="1"/>
        <c:minorTimeUnit val="years"/>
        <c:noMultiLvlLbl val="0"/>
      </c:dateAx>
      <c:valAx>
        <c:axId val="24257688"/>
        <c:scaling>
          <c:orientation val="minMax"/>
        </c:scaling>
        <c:axPos val="l"/>
        <c:title>
          <c:tx>
            <c:rich>
              <a:bodyPr vert="horz" rot="-5400000" anchor="ctr"/>
              <a:lstStyle/>
              <a:p>
                <a:pPr algn="ctr">
                  <a:defRPr/>
                </a:pPr>
                <a:r>
                  <a:rPr lang="en-US" cap="none" sz="1200" b="0" i="0" u="none" baseline="0"/>
                  <a:t>Net Present Value (Adjusted for Inflation)</a:t>
                </a:r>
              </a:p>
            </c:rich>
          </c:tx>
          <c:layout>
            <c:manualLayout>
              <c:xMode val="factor"/>
              <c:yMode val="factor"/>
              <c:x val="0.0025"/>
              <c:y val="0"/>
            </c:manualLayout>
          </c:layout>
          <c:overlay val="0"/>
          <c:spPr>
            <a:noFill/>
            <a:ln>
              <a:noFill/>
            </a:ln>
          </c:spPr>
        </c:title>
        <c:majorGridlines>
          <c:spPr>
            <a:ln w="3175">
              <a:solidFill/>
              <a:prstDash val="sysDot"/>
            </a:ln>
          </c:spPr>
        </c:majorGridlines>
        <c:delete val="0"/>
        <c:numFmt formatCode="&quot;$&quot;0,000" sourceLinked="0"/>
        <c:majorTickMark val="none"/>
        <c:minorTickMark val="none"/>
        <c:tickLblPos val="nextTo"/>
        <c:txPr>
          <a:bodyPr/>
          <a:lstStyle/>
          <a:p>
            <a:pPr>
              <a:defRPr lang="en-US" cap="none" sz="1000" b="0" i="0" u="none" baseline="0"/>
            </a:pPr>
          </a:p>
        </c:txPr>
        <c:crossAx val="61647695"/>
        <c:crossesAt val="1"/>
        <c:crossBetween val="between"/>
        <c:dispUnits/>
      </c:valAx>
      <c:spPr>
        <a:solidFill>
          <a:srgbClr val="CCCCFF"/>
        </a:solidFill>
        <a:ln w="12700">
          <a:solidFill>
            <a:srgbClr val="CCCCFF"/>
          </a:solidFill>
        </a:ln>
      </c:spPr>
    </c:plotArea>
    <c:legend>
      <c:legendPos val="r"/>
      <c:layout>
        <c:manualLayout>
          <c:xMode val="edge"/>
          <c:yMode val="edge"/>
          <c:x val="0.18175"/>
          <c:y val="0.179"/>
          <c:w val="0.37475"/>
          <c:h val="0.107"/>
        </c:manualLayout>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xdr:row>
      <xdr:rowOff>85725</xdr:rowOff>
    </xdr:from>
    <xdr:to>
      <xdr:col>12</xdr:col>
      <xdr:colOff>790575</xdr:colOff>
      <xdr:row>46</xdr:row>
      <xdr:rowOff>76200</xdr:rowOff>
    </xdr:to>
    <xdr:graphicFrame>
      <xdr:nvGraphicFramePr>
        <xdr:cNvPr id="1" name="Chart 1"/>
        <xdr:cNvGraphicFramePr/>
      </xdr:nvGraphicFramePr>
      <xdr:xfrm>
        <a:off x="3981450" y="885825"/>
        <a:ext cx="7029450" cy="604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
  <sheetViews>
    <sheetView tabSelected="1" workbookViewId="0" topLeftCell="A1">
      <selection activeCell="A2" sqref="A2"/>
    </sheetView>
  </sheetViews>
  <sheetFormatPr defaultColWidth="9.140625" defaultRowHeight="12.75"/>
  <cols>
    <col min="1" max="10" width="14.140625" style="0" customWidth="1"/>
  </cols>
  <sheetData>
    <row r="1" ht="12.75">
      <c r="A1" s="42" t="s">
        <v>59</v>
      </c>
    </row>
    <row r="3" spans="1:10" ht="344.25" customHeight="1">
      <c r="A3" s="43" t="s">
        <v>0</v>
      </c>
      <c r="B3" s="43"/>
      <c r="C3" s="43"/>
      <c r="D3" s="43"/>
      <c r="E3" s="43"/>
      <c r="F3" s="43"/>
      <c r="G3" s="43"/>
      <c r="H3" s="43"/>
      <c r="I3" s="43"/>
      <c r="J3" s="43"/>
    </row>
  </sheetData>
  <mergeCells count="1">
    <mergeCell ref="A3:J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N924"/>
  <sheetViews>
    <sheetView showGridLines="0" zoomScale="72" zoomScaleNormal="72" workbookViewId="0" topLeftCell="A53">
      <selection activeCell="L93" sqref="L93"/>
    </sheetView>
  </sheetViews>
  <sheetFormatPr defaultColWidth="9.140625" defaultRowHeight="12.75"/>
  <cols>
    <col min="1" max="1" width="39.7109375" style="3" customWidth="1"/>
    <col min="2" max="2" width="14.8515625" style="1" bestFit="1" customWidth="1"/>
    <col min="3" max="3" width="9.7109375" style="2" customWidth="1"/>
    <col min="4" max="4" width="12.140625" style="2" customWidth="1"/>
    <col min="5" max="5" width="3.00390625" style="2" customWidth="1"/>
    <col min="6" max="7" width="12.140625" style="2" customWidth="1"/>
    <col min="8" max="8" width="3.00390625" style="2" customWidth="1"/>
    <col min="9" max="10" width="12.140625" style="2" customWidth="1"/>
    <col min="11" max="11" width="3.00390625" style="2" customWidth="1"/>
    <col min="12" max="12" width="19.28125" style="3" customWidth="1"/>
    <col min="13" max="13" width="12.140625" style="3" customWidth="1"/>
    <col min="14" max="14" width="3.00390625" style="3" customWidth="1"/>
    <col min="15" max="16" width="12.421875" style="3" customWidth="1"/>
    <col min="17" max="17" width="3.00390625" style="3" customWidth="1"/>
    <col min="18" max="19" width="12.421875" style="3" customWidth="1"/>
    <col min="20" max="20" width="3.00390625" style="3" customWidth="1"/>
    <col min="21" max="22" width="12.421875" style="3" customWidth="1"/>
    <col min="23" max="23" width="3.00390625" style="3" customWidth="1"/>
    <col min="24" max="25" width="12.421875" style="3" customWidth="1"/>
    <col min="26" max="26" width="3.00390625" style="3" customWidth="1"/>
    <col min="27" max="27" width="8.8515625" style="3" customWidth="1"/>
    <col min="28" max="29" width="12.421875" style="3" customWidth="1"/>
    <col min="30" max="30" width="3.00390625" style="3" customWidth="1"/>
    <col min="31" max="32" width="12.421875" style="3" customWidth="1"/>
    <col min="33" max="33" width="3.00390625" style="3" customWidth="1"/>
    <col min="34" max="35" width="12.421875" style="3" customWidth="1"/>
    <col min="36" max="36" width="3.00390625" style="3" customWidth="1"/>
    <col min="37" max="16384" width="8.8515625" style="3" customWidth="1"/>
  </cols>
  <sheetData>
    <row r="1" ht="22.5">
      <c r="A1" s="19" t="s">
        <v>60</v>
      </c>
    </row>
    <row r="2" ht="15">
      <c r="A2" s="20" t="s">
        <v>34</v>
      </c>
    </row>
    <row r="7" spans="1:2" ht="11.25" customHeight="1">
      <c r="A7" s="30" t="s">
        <v>11</v>
      </c>
      <c r="B7" s="31"/>
    </row>
    <row r="8" spans="1:2" ht="11.25" customHeight="1">
      <c r="A8" s="21"/>
      <c r="B8" s="22"/>
    </row>
    <row r="9" spans="1:2" ht="11.25" customHeight="1">
      <c r="A9" s="21" t="s">
        <v>6</v>
      </c>
      <c r="B9" s="23">
        <v>39448</v>
      </c>
    </row>
    <row r="10" spans="1:2" ht="11.25" customHeight="1">
      <c r="A10" s="21" t="s">
        <v>7</v>
      </c>
      <c r="B10" s="24">
        <v>400000</v>
      </c>
    </row>
    <row r="11" spans="1:16" ht="11.25" customHeight="1">
      <c r="A11" s="21" t="s">
        <v>1</v>
      </c>
      <c r="B11" s="25">
        <f>0.1*B10</f>
        <v>40000</v>
      </c>
      <c r="O11" s="36" t="s">
        <v>38</v>
      </c>
      <c r="P11" s="36" t="s">
        <v>40</v>
      </c>
    </row>
    <row r="12" spans="1:16" ht="11.25" customHeight="1">
      <c r="A12" s="21" t="s">
        <v>39</v>
      </c>
      <c r="B12" s="35">
        <f>VLOOKUP(B11/B10,$O$12:$P$18,2)*(B10-B11)</f>
        <v>9000</v>
      </c>
      <c r="O12" s="37">
        <v>0.05</v>
      </c>
      <c r="P12" s="38">
        <v>0.0375</v>
      </c>
    </row>
    <row r="13" spans="1:16" ht="12.75">
      <c r="A13" s="21" t="s">
        <v>2</v>
      </c>
      <c r="B13" s="26">
        <f>B10-B11+B12</f>
        <v>369000</v>
      </c>
      <c r="O13" s="37">
        <v>0.1</v>
      </c>
      <c r="P13" s="38">
        <v>0.025</v>
      </c>
    </row>
    <row r="14" spans="1:16" ht="11.25" customHeight="1">
      <c r="A14" s="21" t="s">
        <v>41</v>
      </c>
      <c r="B14" s="26">
        <f>IF($B$10&gt;275000,1%*MIN(B10,200000)+2%*MAX(0,$B$10-200000),0)</f>
        <v>6000</v>
      </c>
      <c r="O14" s="37">
        <v>0.15</v>
      </c>
      <c r="P14" s="38">
        <v>0.02</v>
      </c>
    </row>
    <row r="15" spans="15:16" ht="11.25" customHeight="1">
      <c r="O15" s="37">
        <v>0.2</v>
      </c>
      <c r="P15" s="38">
        <v>0.0125</v>
      </c>
    </row>
    <row r="16" spans="1:16" ht="11.25" customHeight="1">
      <c r="A16" s="21" t="s">
        <v>48</v>
      </c>
      <c r="B16" s="24">
        <f>315*1.07</f>
        <v>337.05</v>
      </c>
      <c r="O16" s="37">
        <v>0.25</v>
      </c>
      <c r="P16" s="38">
        <v>0.0075</v>
      </c>
    </row>
    <row r="17" spans="1:16" ht="11.25" customHeight="1">
      <c r="A17" s="21" t="s">
        <v>49</v>
      </c>
      <c r="B17" s="24">
        <v>750</v>
      </c>
      <c r="O17" s="37">
        <v>0.35</v>
      </c>
      <c r="P17" s="38">
        <v>0.005</v>
      </c>
    </row>
    <row r="18" spans="1:16" ht="11.25" customHeight="1">
      <c r="A18" s="21" t="s">
        <v>50</v>
      </c>
      <c r="B18" s="24">
        <v>350</v>
      </c>
      <c r="O18" s="37">
        <v>0.36</v>
      </c>
      <c r="P18" s="38">
        <v>0</v>
      </c>
    </row>
    <row r="19" spans="1:2" ht="11.25" customHeight="1">
      <c r="A19" s="21" t="s">
        <v>51</v>
      </c>
      <c r="B19" s="24">
        <v>165</v>
      </c>
    </row>
    <row r="20" spans="1:2" ht="11.25" customHeight="1">
      <c r="A20" s="21" t="s">
        <v>52</v>
      </c>
      <c r="B20" s="26">
        <f>SUM(B16:B19)</f>
        <v>1602.05</v>
      </c>
    </row>
    <row r="21" ht="11.25" customHeight="1"/>
    <row r="22" spans="1:2" ht="11.25" customHeight="1">
      <c r="A22" s="21" t="s">
        <v>42</v>
      </c>
      <c r="B22" s="27">
        <v>0.0685</v>
      </c>
    </row>
    <row r="23" spans="1:2" ht="11.25" customHeight="1">
      <c r="A23" s="21" t="s">
        <v>58</v>
      </c>
      <c r="B23" s="29">
        <f>((1+B22/2)^(1/6)-1)*12</f>
        <v>0.06754242492415496</v>
      </c>
    </row>
    <row r="24" ht="11.25" customHeight="1"/>
    <row r="25" spans="1:2" ht="11.25" customHeight="1">
      <c r="A25" s="21" t="s">
        <v>3</v>
      </c>
      <c r="B25" s="22">
        <v>25</v>
      </c>
    </row>
    <row r="26" spans="1:2" ht="11.25" customHeight="1">
      <c r="A26" s="28" t="s">
        <v>30</v>
      </c>
      <c r="B26" s="24">
        <v>500</v>
      </c>
    </row>
    <row r="27" ht="11.25" customHeight="1">
      <c r="C27" s="4"/>
    </row>
    <row r="28" spans="1:3" ht="11.25" customHeight="1">
      <c r="A28" s="28" t="s">
        <v>54</v>
      </c>
      <c r="B28" s="24">
        <v>2000</v>
      </c>
      <c r="C28" s="4"/>
    </row>
    <row r="29" spans="1:3" ht="11.25" customHeight="1">
      <c r="A29" s="28" t="s">
        <v>57</v>
      </c>
      <c r="B29" s="24">
        <v>177</v>
      </c>
      <c r="C29" s="4"/>
    </row>
    <row r="30" spans="1:2" ht="11.25" customHeight="1">
      <c r="A30" s="28" t="s">
        <v>55</v>
      </c>
      <c r="B30" s="24">
        <v>100</v>
      </c>
    </row>
    <row r="31" spans="1:2" ht="11.25" customHeight="1">
      <c r="A31" s="28" t="s">
        <v>56</v>
      </c>
      <c r="B31" s="24">
        <v>100</v>
      </c>
    </row>
    <row r="32" spans="1:2" ht="11.25" customHeight="1">
      <c r="A32" s="28" t="s">
        <v>37</v>
      </c>
      <c r="B32" s="26">
        <f>B28+SUM(B29:B31)*12</f>
        <v>6524</v>
      </c>
    </row>
    <row r="33" spans="1:2" ht="11.25" customHeight="1">
      <c r="A33" s="21"/>
      <c r="B33" s="22"/>
    </row>
    <row r="34" spans="1:2" ht="11.25" customHeight="1">
      <c r="A34" s="30" t="s">
        <v>12</v>
      </c>
      <c r="B34" s="31"/>
    </row>
    <row r="35" spans="1:2" ht="11.25" customHeight="1">
      <c r="A35" s="21"/>
      <c r="B35" s="22"/>
    </row>
    <row r="36" spans="1:2" ht="11.25" customHeight="1">
      <c r="A36" s="21" t="s">
        <v>13</v>
      </c>
      <c r="B36" s="24">
        <v>1200</v>
      </c>
    </row>
    <row r="37" spans="1:2" ht="11.25" customHeight="1">
      <c r="A37" s="21"/>
      <c r="B37" s="22"/>
    </row>
    <row r="38" spans="1:2" ht="11.25" customHeight="1">
      <c r="A38" s="30" t="s">
        <v>14</v>
      </c>
      <c r="B38" s="31"/>
    </row>
    <row r="39" spans="1:2" ht="11.25" customHeight="1">
      <c r="A39" s="21"/>
      <c r="B39" s="26"/>
    </row>
    <row r="40" spans="1:2" ht="11.25" customHeight="1">
      <c r="A40" s="21" t="s">
        <v>36</v>
      </c>
      <c r="B40" s="27">
        <v>0.025</v>
      </c>
    </row>
    <row r="41" spans="1:2" ht="11.25" customHeight="1">
      <c r="A41" s="21" t="s">
        <v>31</v>
      </c>
      <c r="B41" s="27">
        <v>0.035</v>
      </c>
    </row>
    <row r="42" spans="1:2" ht="11.25" customHeight="1">
      <c r="A42" s="21" t="s">
        <v>15</v>
      </c>
      <c r="B42" s="29">
        <f>(1+$B$40)*(1+$B$41)-1</f>
        <v>0.06087499999999979</v>
      </c>
    </row>
    <row r="43" ht="11.25" customHeight="1"/>
    <row r="44" spans="1:2" ht="11.25" customHeight="1">
      <c r="A44" s="32" t="s">
        <v>35</v>
      </c>
      <c r="B44" s="26">
        <f>I64</f>
        <v>2550.4521568046944</v>
      </c>
    </row>
    <row r="45" spans="1:2" ht="11.25" customHeight="1">
      <c r="A45" s="21" t="s">
        <v>32</v>
      </c>
      <c r="B45" s="33">
        <f>AM63</f>
        <v>0</v>
      </c>
    </row>
    <row r="46" spans="1:2" ht="11.25" customHeight="1">
      <c r="A46" s="21" t="s">
        <v>33</v>
      </c>
      <c r="B46" s="33">
        <f>AN63</f>
        <v>50345</v>
      </c>
    </row>
    <row r="47" ht="11.25" customHeight="1">
      <c r="B47" s="5"/>
    </row>
    <row r="48" spans="1:2" ht="11.25" customHeight="1">
      <c r="A48" s="21" t="s">
        <v>43</v>
      </c>
      <c r="B48" s="26">
        <f>3.22%*MIN(100000,B10)+1.15%*MAX(0,B10-100000)</f>
        <v>6670</v>
      </c>
    </row>
    <row r="49" ht="11.25" customHeight="1"/>
    <row r="50" spans="1:2" ht="11.25" customHeight="1">
      <c r="A50" s="3" t="s">
        <v>44</v>
      </c>
      <c r="B50" s="39">
        <f>B44</f>
        <v>2550.4521568046944</v>
      </c>
    </row>
    <row r="51" spans="1:2" ht="11.25" customHeight="1">
      <c r="A51" s="3" t="s">
        <v>45</v>
      </c>
      <c r="B51" s="39">
        <f>B50/2</f>
        <v>1275.2260784023472</v>
      </c>
    </row>
    <row r="52" spans="1:2" ht="11.25" customHeight="1">
      <c r="A52" s="3" t="s">
        <v>53</v>
      </c>
      <c r="B52" s="39">
        <f>B51/2</f>
        <v>637.6130392011736</v>
      </c>
    </row>
    <row r="53" ht="11.25" customHeight="1">
      <c r="B53" s="40"/>
    </row>
    <row r="54" ht="11.25" customHeight="1">
      <c r="B54" s="5"/>
    </row>
    <row r="55" spans="1:2" ht="11.25" customHeight="1">
      <c r="A55" s="3" t="s">
        <v>46</v>
      </c>
      <c r="B55" s="41">
        <f>((1+B22/2)^(1/12)-1)*24</f>
        <v>0.06744765022580168</v>
      </c>
    </row>
    <row r="56" spans="1:16" ht="11.25" customHeight="1">
      <c r="A56" s="3" t="s">
        <v>47</v>
      </c>
      <c r="B56" s="41">
        <f>((1+B22/2)^(1/24)-1)*48</f>
        <v>0.06740032934667184</v>
      </c>
      <c r="O56" s="34"/>
      <c r="P56" s="34"/>
    </row>
    <row r="57" spans="2:16" ht="11.25" customHeight="1">
      <c r="B57" s="5"/>
      <c r="O57" s="34"/>
      <c r="P57" s="34"/>
    </row>
    <row r="58" spans="2:16" ht="11.25" customHeight="1">
      <c r="B58" s="5"/>
      <c r="O58" s="34"/>
      <c r="P58" s="34"/>
    </row>
    <row r="59" spans="2:16" ht="11.25" customHeight="1">
      <c r="B59" s="5"/>
      <c r="O59" s="34"/>
      <c r="P59" s="34"/>
    </row>
    <row r="60" spans="2:16" ht="11.25" customHeight="1">
      <c r="B60" s="5"/>
      <c r="O60" s="34"/>
      <c r="P60" s="34"/>
    </row>
    <row r="61" spans="2:39" ht="12.75">
      <c r="B61" s="5"/>
      <c r="F61" s="6" t="s">
        <v>16</v>
      </c>
      <c r="G61" s="6"/>
      <c r="H61" s="6"/>
      <c r="I61" s="2" t="s">
        <v>16</v>
      </c>
      <c r="L61" s="3" t="s">
        <v>16</v>
      </c>
      <c r="O61" s="3" t="s">
        <v>16</v>
      </c>
      <c r="R61" s="3" t="s">
        <v>16</v>
      </c>
      <c r="U61" s="3" t="s">
        <v>16</v>
      </c>
      <c r="X61" s="3" t="s">
        <v>19</v>
      </c>
      <c r="AM61" s="3" t="s">
        <v>25</v>
      </c>
    </row>
    <row r="62" spans="3:40" s="7" customFormat="1" ht="38.25">
      <c r="C62" s="7" t="s">
        <v>10</v>
      </c>
      <c r="D62" s="7" t="s">
        <v>4</v>
      </c>
      <c r="F62" s="8" t="s">
        <v>5</v>
      </c>
      <c r="G62" s="8"/>
      <c r="I62" s="8" t="s">
        <v>28</v>
      </c>
      <c r="J62" s="8"/>
      <c r="L62" s="8" t="s">
        <v>27</v>
      </c>
      <c r="M62" s="8"/>
      <c r="O62" s="8" t="s">
        <v>26</v>
      </c>
      <c r="P62" s="8"/>
      <c r="R62" s="8" t="s">
        <v>18</v>
      </c>
      <c r="S62" s="8"/>
      <c r="U62" s="8" t="s">
        <v>17</v>
      </c>
      <c r="V62" s="8"/>
      <c r="X62" s="8" t="s">
        <v>20</v>
      </c>
      <c r="Y62" s="8"/>
      <c r="AA62" s="7" t="s">
        <v>10</v>
      </c>
      <c r="AB62" s="8" t="s">
        <v>23</v>
      </c>
      <c r="AC62" s="8"/>
      <c r="AE62" s="8" t="s">
        <v>29</v>
      </c>
      <c r="AF62" s="8"/>
      <c r="AH62" s="8" t="s">
        <v>24</v>
      </c>
      <c r="AI62" s="8"/>
      <c r="AM62" s="7" t="s">
        <v>21</v>
      </c>
      <c r="AN62" s="7" t="s">
        <v>22</v>
      </c>
    </row>
    <row r="63" spans="6:40" s="9" customFormat="1" ht="25.5">
      <c r="F63" s="9" t="s">
        <v>9</v>
      </c>
      <c r="G63" s="9" t="s">
        <v>8</v>
      </c>
      <c r="I63" s="9" t="s">
        <v>9</v>
      </c>
      <c r="J63" s="9" t="s">
        <v>8</v>
      </c>
      <c r="L63" s="9" t="s">
        <v>9</v>
      </c>
      <c r="M63" s="9" t="s">
        <v>8</v>
      </c>
      <c r="O63" s="9" t="s">
        <v>9</v>
      </c>
      <c r="P63" s="9" t="s">
        <v>8</v>
      </c>
      <c r="R63" s="9" t="s">
        <v>9</v>
      </c>
      <c r="S63" s="9" t="s">
        <v>8</v>
      </c>
      <c r="U63" s="9" t="s">
        <v>9</v>
      </c>
      <c r="V63" s="9" t="s">
        <v>8</v>
      </c>
      <c r="X63" s="9" t="s">
        <v>9</v>
      </c>
      <c r="Y63" s="9" t="s">
        <v>8</v>
      </c>
      <c r="AB63" s="9" t="s">
        <v>21</v>
      </c>
      <c r="AC63" s="9" t="s">
        <v>22</v>
      </c>
      <c r="AE63" s="9" t="s">
        <v>21</v>
      </c>
      <c r="AF63" s="9" t="s">
        <v>22</v>
      </c>
      <c r="AH63" s="9" t="s">
        <v>21</v>
      </c>
      <c r="AI63" s="9" t="s">
        <v>22</v>
      </c>
      <c r="AK63" s="10"/>
      <c r="AL63" s="10"/>
      <c r="AM63" s="11">
        <f>SUM(AM64:AM542)</f>
        <v>0</v>
      </c>
      <c r="AN63" s="11">
        <f>SUM(AN64:AN542)</f>
        <v>50345</v>
      </c>
    </row>
    <row r="64" spans="3:40" ht="20.25" customHeight="1">
      <c r="C64" s="2">
        <v>1</v>
      </c>
      <c r="D64" s="12">
        <f>DATE(YEAR($B$9),MONTH($B$9),1)</f>
        <v>39448</v>
      </c>
      <c r="E64" s="12"/>
      <c r="F64" s="13">
        <f>$B$13</f>
        <v>369000</v>
      </c>
      <c r="G64" s="13">
        <f aca="true" t="shared" si="0" ref="G64:G127">F64*(1+$B$40)^-(($C64-1)/12)</f>
        <v>369000</v>
      </c>
      <c r="H64" s="13"/>
      <c r="I64" s="14">
        <f aca="true" t="shared" si="1" ref="I64:I127">IF($D64&gt;=DATE(YEAR($B$9)+$B$25,MONTH($B$9),1),0,$B$13/((1+$B$23/12)^($B$25*12)-1)*($B$23/12)*(1+($B$23/12))^($B$25*12))</f>
        <v>2550.4521568046944</v>
      </c>
      <c r="J64" s="13">
        <f aca="true" t="shared" si="2" ref="J64:J127">I64*(1+$B$40)^-(($C64)/12)</f>
        <v>2545.209442081549</v>
      </c>
      <c r="K64" s="14"/>
      <c r="L64" s="14">
        <f aca="true" t="shared" si="3" ref="L64:L127">$F64*$B$23/12</f>
        <v>2076.9295664177653</v>
      </c>
      <c r="M64" s="13">
        <f aca="true" t="shared" si="4" ref="M64:M127">L64*(1+$B$40)^-(($C64)/12)</f>
        <v>2072.660225709788</v>
      </c>
      <c r="N64" s="14"/>
      <c r="O64" s="14">
        <f>I64-L64+B11-B12</f>
        <v>31473.52259038693</v>
      </c>
      <c r="P64" s="13">
        <f aca="true" t="shared" si="5" ref="P64:P127">O64*(1+$B$40)^-(($C64)/12)</f>
        <v>31408.825552321094</v>
      </c>
      <c r="R64" s="14">
        <f aca="true" t="shared" si="6" ref="R64:R127">S64*(1+$B$40)^(($C64-1)/12)</f>
        <v>543.6666666666666</v>
      </c>
      <c r="S64" s="13">
        <f aca="true" t="shared" si="7" ref="S64:S127">$B$32/12</f>
        <v>543.6666666666666</v>
      </c>
      <c r="U64" s="14">
        <f aca="true" t="shared" si="8" ref="U64:U127">V64*(1+$B$40)^(($C64-1)/12)</f>
        <v>500</v>
      </c>
      <c r="V64" s="13">
        <f aca="true" t="shared" si="9" ref="V64:V127">$B$26</f>
        <v>500</v>
      </c>
      <c r="X64" s="14">
        <f aca="true" t="shared" si="10" ref="X64:X127">Y64*(1+$B$40)^(($C64-1)/12)</f>
        <v>1200</v>
      </c>
      <c r="Y64" s="13">
        <f aca="true" t="shared" si="11" ref="Y64:Y127">$B$36</f>
        <v>1200</v>
      </c>
      <c r="AA64" s="15">
        <f>$D64</f>
        <v>39448</v>
      </c>
      <c r="AB64" s="14">
        <f>-($B$11+$B$14+$B$20)*(1+$B$41)^(1/12)-$J64-$S64+$V64+$Y64</f>
        <v>-49127.58677311864</v>
      </c>
      <c r="AC64" s="14">
        <f>AB64+P64</f>
        <v>-17718.761220797544</v>
      </c>
      <c r="AE64" s="14">
        <f aca="true" t="shared" si="12" ref="AE64:AE127">AB64*(1+$B$41)^-($C64/12)</f>
        <v>-48986.95020053645</v>
      </c>
      <c r="AF64" s="14">
        <f aca="true" t="shared" si="13" ref="AF64:AF127">AC64*(1+$B$41)^-($C64/12)</f>
        <v>-17668.038072925385</v>
      </c>
      <c r="AH64" s="14">
        <f>AE$64</f>
        <v>-48986.95020053645</v>
      </c>
      <c r="AI64" s="14">
        <f>AF$64</f>
        <v>-17668.038072925385</v>
      </c>
      <c r="AK64" s="16">
        <f>IF(AND(AH64&gt;0,AH63&lt;0),1,0)</f>
        <v>0</v>
      </c>
      <c r="AL64" s="16">
        <f>IF(AND(AI64&gt;0,AI63&lt;0),1,0)</f>
        <v>0</v>
      </c>
      <c r="AM64" s="17">
        <f>IF(AK64=1,$D64,0)</f>
        <v>0</v>
      </c>
      <c r="AN64" s="17">
        <f>IF(AL64=1,$D64,0)</f>
        <v>0</v>
      </c>
    </row>
    <row r="65" spans="3:40" ht="12.75">
      <c r="C65" s="2">
        <f>C64+1</f>
        <v>2</v>
      </c>
      <c r="D65" s="12">
        <f>DATE(YEAR($D64+35),MONTH($D64+35),1)</f>
        <v>39479</v>
      </c>
      <c r="E65" s="12"/>
      <c r="F65" s="13">
        <f>F64-I64+L64</f>
        <v>368526.4774096131</v>
      </c>
      <c r="G65" s="13">
        <f t="shared" si="0"/>
        <v>367768.9336212187</v>
      </c>
      <c r="H65" s="13"/>
      <c r="I65" s="14">
        <f t="shared" si="1"/>
        <v>2550.4521568046944</v>
      </c>
      <c r="J65" s="13">
        <f t="shared" si="2"/>
        <v>2539.9775042936194</v>
      </c>
      <c r="K65" s="14"/>
      <c r="L65" s="14">
        <f t="shared" si="3"/>
        <v>2074.2643277501734</v>
      </c>
      <c r="M65" s="13">
        <f t="shared" si="4"/>
        <v>2065.7453684780567</v>
      </c>
      <c r="N65" s="14"/>
      <c r="O65" s="14">
        <f>I65-L65</f>
        <v>476.187829054521</v>
      </c>
      <c r="P65" s="13">
        <f t="shared" si="5"/>
        <v>474.2321358155628</v>
      </c>
      <c r="R65" s="14">
        <f t="shared" si="6"/>
        <v>544.7865309853711</v>
      </c>
      <c r="S65" s="13">
        <f t="shared" si="7"/>
        <v>543.6666666666666</v>
      </c>
      <c r="U65" s="14">
        <f t="shared" si="8"/>
        <v>501.0299181349214</v>
      </c>
      <c r="V65" s="13">
        <f t="shared" si="9"/>
        <v>500</v>
      </c>
      <c r="X65" s="14">
        <f t="shared" si="10"/>
        <v>1202.4718035238113</v>
      </c>
      <c r="Y65" s="13">
        <f t="shared" si="11"/>
        <v>1200</v>
      </c>
      <c r="AA65" s="15">
        <f aca="true" t="shared" si="14" ref="AA65:AA128">$D65</f>
        <v>39479</v>
      </c>
      <c r="AB65" s="14">
        <f>-J65-S65+V65+Y65</f>
        <v>-1383.644170960286</v>
      </c>
      <c r="AC65" s="14">
        <f>AB65+P65</f>
        <v>-909.4120351447232</v>
      </c>
      <c r="AE65" s="14">
        <f t="shared" si="12"/>
        <v>-1375.7336481452617</v>
      </c>
      <c r="AF65" s="14">
        <f t="shared" si="13"/>
        <v>-904.2127759686613</v>
      </c>
      <c r="AH65" s="14">
        <f>AH64+AE65</f>
        <v>-50362.68384868171</v>
      </c>
      <c r="AI65" s="14">
        <f>AI64+AF65</f>
        <v>-18572.250848894048</v>
      </c>
      <c r="AK65" s="16">
        <f aca="true" t="shared" si="15" ref="AK65:AK128">IF(AND(AH65&gt;0,AH64&lt;0),1,0)</f>
        <v>0</v>
      </c>
      <c r="AL65" s="16">
        <f aca="true" t="shared" si="16" ref="AL65:AL128">IF(AND(AI65&gt;0,AI64&lt;0),1,0)</f>
        <v>0</v>
      </c>
      <c r="AM65" s="17">
        <f aca="true" t="shared" si="17" ref="AM65:AM128">IF(AK65=1,$D65,0)</f>
        <v>0</v>
      </c>
      <c r="AN65" s="17">
        <f aca="true" t="shared" si="18" ref="AN65:AN128">IF(AL65=1,$D65,0)</f>
        <v>0</v>
      </c>
    </row>
    <row r="66" spans="3:40" ht="12.75">
      <c r="C66" s="2">
        <f aca="true" t="shared" si="19" ref="C66:C129">C65+1</f>
        <v>3</v>
      </c>
      <c r="D66" s="12">
        <f aca="true" t="shared" si="20" ref="D66:D129">DATE(YEAR($D65+35),MONTH($D65+35),1)</f>
        <v>39508</v>
      </c>
      <c r="E66" s="12"/>
      <c r="F66" s="13">
        <f aca="true" t="shared" si="21" ref="F66:F129">F65-I65+L65</f>
        <v>368050.2895805586</v>
      </c>
      <c r="G66" s="13">
        <f t="shared" si="0"/>
        <v>366538.71490558534</v>
      </c>
      <c r="H66" s="13"/>
      <c r="I66" s="14">
        <f t="shared" si="1"/>
        <v>2550.4521568046944</v>
      </c>
      <c r="J66" s="13">
        <f t="shared" si="2"/>
        <v>2534.756321287817</v>
      </c>
      <c r="K66" s="14"/>
      <c r="L66" s="14">
        <f t="shared" si="3"/>
        <v>2071.5840876923644</v>
      </c>
      <c r="M66" s="13">
        <f t="shared" si="4"/>
        <v>2058.835272540883</v>
      </c>
      <c r="N66" s="14"/>
      <c r="O66" s="14">
        <f aca="true" t="shared" si="22" ref="O66:O129">I66-L66</f>
        <v>478.86806911233</v>
      </c>
      <c r="P66" s="13">
        <f t="shared" si="5"/>
        <v>475.9210487469339</v>
      </c>
      <c r="R66" s="14">
        <f t="shared" si="6"/>
        <v>545.9087020412167</v>
      </c>
      <c r="S66" s="13">
        <f t="shared" si="7"/>
        <v>543.6666666666666</v>
      </c>
      <c r="U66" s="14">
        <f t="shared" si="8"/>
        <v>502.0619577325721</v>
      </c>
      <c r="V66" s="13">
        <f t="shared" si="9"/>
        <v>500</v>
      </c>
      <c r="X66" s="14">
        <f t="shared" si="10"/>
        <v>1204.9486985581732</v>
      </c>
      <c r="Y66" s="13">
        <f t="shared" si="11"/>
        <v>1200</v>
      </c>
      <c r="AA66" s="15">
        <f t="shared" si="14"/>
        <v>39508</v>
      </c>
      <c r="AB66" s="14">
        <f aca="true" t="shared" si="23" ref="AB66:AB129">-J66-S66+V66+Y66</f>
        <v>-1378.4229879544837</v>
      </c>
      <c r="AC66" s="14">
        <f aca="true" t="shared" si="24" ref="AC66:AC129">AB66+P66</f>
        <v>-902.5019392075499</v>
      </c>
      <c r="AE66" s="14">
        <f t="shared" si="12"/>
        <v>-1366.6188910832966</v>
      </c>
      <c r="AF66" s="14">
        <f t="shared" si="13"/>
        <v>-894.7733824365627</v>
      </c>
      <c r="AH66" s="14">
        <f aca="true" t="shared" si="25" ref="AH66:AH129">AH65+AE66</f>
        <v>-51729.302739765</v>
      </c>
      <c r="AI66" s="14">
        <f aca="true" t="shared" si="26" ref="AI66:AI129">AI65+AF66</f>
        <v>-19467.02423133061</v>
      </c>
      <c r="AK66" s="16">
        <f t="shared" si="15"/>
        <v>0</v>
      </c>
      <c r="AL66" s="16">
        <f t="shared" si="16"/>
        <v>0</v>
      </c>
      <c r="AM66" s="17">
        <f t="shared" si="17"/>
        <v>0</v>
      </c>
      <c r="AN66" s="17">
        <f t="shared" si="18"/>
        <v>0</v>
      </c>
    </row>
    <row r="67" spans="3:40" ht="12.75">
      <c r="C67" s="2">
        <f t="shared" si="19"/>
        <v>4</v>
      </c>
      <c r="D67" s="12">
        <f t="shared" si="20"/>
        <v>39539</v>
      </c>
      <c r="E67" s="12"/>
      <c r="F67" s="13">
        <f t="shared" si="21"/>
        <v>367571.4215114463</v>
      </c>
      <c r="G67" s="13">
        <f t="shared" si="0"/>
        <v>365309.3361171543</v>
      </c>
      <c r="H67" s="13"/>
      <c r="I67" s="14">
        <f t="shared" si="1"/>
        <v>2550.4521568046944</v>
      </c>
      <c r="J67" s="13">
        <f t="shared" si="2"/>
        <v>2529.5458709565896</v>
      </c>
      <c r="K67" s="14"/>
      <c r="L67" s="14">
        <f t="shared" si="3"/>
        <v>2068.888761808482</v>
      </c>
      <c r="M67" s="13">
        <f t="shared" si="4"/>
        <v>2051.929894445728</v>
      </c>
      <c r="N67" s="14"/>
      <c r="O67" s="14">
        <f t="shared" si="22"/>
        <v>481.56339499621254</v>
      </c>
      <c r="P67" s="13">
        <f t="shared" si="5"/>
        <v>477.6159765108614</v>
      </c>
      <c r="R67" s="14">
        <f t="shared" si="6"/>
        <v>547.0331845857041</v>
      </c>
      <c r="S67" s="13">
        <f t="shared" si="7"/>
        <v>543.6666666666666</v>
      </c>
      <c r="U67" s="14">
        <f t="shared" si="8"/>
        <v>503.09612316281806</v>
      </c>
      <c r="V67" s="13">
        <f t="shared" si="9"/>
        <v>500</v>
      </c>
      <c r="X67" s="14">
        <f t="shared" si="10"/>
        <v>1207.4306955907632</v>
      </c>
      <c r="Y67" s="13">
        <f t="shared" si="11"/>
        <v>1200</v>
      </c>
      <c r="AA67" s="15">
        <f t="shared" si="14"/>
        <v>39539</v>
      </c>
      <c r="AB67" s="14">
        <f t="shared" si="23"/>
        <v>-1373.2125376232561</v>
      </c>
      <c r="AC67" s="14">
        <f t="shared" si="24"/>
        <v>-895.5965611123947</v>
      </c>
      <c r="AE67" s="14">
        <f t="shared" si="12"/>
        <v>-1357.5556555436056</v>
      </c>
      <c r="AF67" s="14">
        <f t="shared" si="13"/>
        <v>-885.3852869184182</v>
      </c>
      <c r="AH67" s="14">
        <f t="shared" si="25"/>
        <v>-53086.858395308605</v>
      </c>
      <c r="AI67" s="14">
        <f t="shared" si="26"/>
        <v>-20352.40951824903</v>
      </c>
      <c r="AK67" s="16">
        <f t="shared" si="15"/>
        <v>0</v>
      </c>
      <c r="AL67" s="16">
        <f t="shared" si="16"/>
        <v>0</v>
      </c>
      <c r="AM67" s="17">
        <f t="shared" si="17"/>
        <v>0</v>
      </c>
      <c r="AN67" s="17">
        <f t="shared" si="18"/>
        <v>0</v>
      </c>
    </row>
    <row r="68" spans="3:40" ht="12.75">
      <c r="C68" s="2">
        <f t="shared" si="19"/>
        <v>5</v>
      </c>
      <c r="D68" s="12">
        <f t="shared" si="20"/>
        <v>39569</v>
      </c>
      <c r="E68" s="12"/>
      <c r="F68" s="13">
        <f t="shared" si="21"/>
        <v>367089.8581164501</v>
      </c>
      <c r="G68" s="13">
        <f t="shared" si="0"/>
        <v>364080.7895145369</v>
      </c>
      <c r="H68" s="13"/>
      <c r="I68" s="14">
        <f t="shared" si="1"/>
        <v>2550.4521568046944</v>
      </c>
      <c r="J68" s="13">
        <f t="shared" si="2"/>
        <v>2524.3461312378286</v>
      </c>
      <c r="K68" s="14"/>
      <c r="L68" s="14">
        <f t="shared" si="3"/>
        <v>2066.1782651874187</v>
      </c>
      <c r="M68" s="13">
        <f t="shared" si="4"/>
        <v>2045.0291907094786</v>
      </c>
      <c r="N68" s="14"/>
      <c r="O68" s="14">
        <f t="shared" si="22"/>
        <v>484.2738916172757</v>
      </c>
      <c r="P68" s="13">
        <f t="shared" si="5"/>
        <v>479.31694052834985</v>
      </c>
      <c r="R68" s="14">
        <f t="shared" si="6"/>
        <v>548.1599833801213</v>
      </c>
      <c r="S68" s="13">
        <f t="shared" si="7"/>
        <v>543.6666666666666</v>
      </c>
      <c r="U68" s="14">
        <f t="shared" si="8"/>
        <v>504.1324188045261</v>
      </c>
      <c r="V68" s="13">
        <f t="shared" si="9"/>
        <v>500</v>
      </c>
      <c r="X68" s="14">
        <f t="shared" si="10"/>
        <v>1209.9178051308627</v>
      </c>
      <c r="Y68" s="13">
        <f t="shared" si="11"/>
        <v>1200</v>
      </c>
      <c r="AA68" s="15">
        <f t="shared" si="14"/>
        <v>39569</v>
      </c>
      <c r="AB68" s="14">
        <f t="shared" si="23"/>
        <v>-1368.012797904495</v>
      </c>
      <c r="AC68" s="14">
        <f t="shared" si="24"/>
        <v>-888.6958573761452</v>
      </c>
      <c r="AE68" s="14">
        <f t="shared" si="12"/>
        <v>-1348.5436691197337</v>
      </c>
      <c r="AF68" s="14">
        <f t="shared" si="13"/>
        <v>-876.0482168538904</v>
      </c>
      <c r="AH68" s="14">
        <f t="shared" si="25"/>
        <v>-54435.40206442834</v>
      </c>
      <c r="AI68" s="14">
        <f t="shared" si="26"/>
        <v>-21228.457735102922</v>
      </c>
      <c r="AK68" s="16">
        <f t="shared" si="15"/>
        <v>0</v>
      </c>
      <c r="AL68" s="16">
        <f t="shared" si="16"/>
        <v>0</v>
      </c>
      <c r="AM68" s="17">
        <f t="shared" si="17"/>
        <v>0</v>
      </c>
      <c r="AN68" s="17">
        <f t="shared" si="18"/>
        <v>0</v>
      </c>
    </row>
    <row r="69" spans="3:40" ht="12.75">
      <c r="C69" s="2">
        <f t="shared" si="19"/>
        <v>6</v>
      </c>
      <c r="D69" s="12">
        <f t="shared" si="20"/>
        <v>39600</v>
      </c>
      <c r="E69" s="12"/>
      <c r="F69" s="13">
        <f t="shared" si="21"/>
        <v>366605.5842248328</v>
      </c>
      <c r="G69" s="13">
        <f t="shared" si="0"/>
        <v>362853.06735083676</v>
      </c>
      <c r="H69" s="13"/>
      <c r="I69" s="14">
        <f t="shared" si="1"/>
        <v>2550.4521568046944</v>
      </c>
      <c r="J69" s="13">
        <f t="shared" si="2"/>
        <v>2519.157080114777</v>
      </c>
      <c r="K69" s="14"/>
      <c r="L69" s="14">
        <f t="shared" si="3"/>
        <v>2063.452512440145</v>
      </c>
      <c r="M69" s="13">
        <f t="shared" si="4"/>
        <v>2038.1331178180867</v>
      </c>
      <c r="N69" s="14"/>
      <c r="O69" s="14">
        <f t="shared" si="22"/>
        <v>486.99964436454957</v>
      </c>
      <c r="P69" s="13">
        <f t="shared" si="5"/>
        <v>481.0239622966902</v>
      </c>
      <c r="R69" s="14">
        <f t="shared" si="6"/>
        <v>549.2891031955642</v>
      </c>
      <c r="S69" s="13">
        <f t="shared" si="7"/>
        <v>543.6666666666666</v>
      </c>
      <c r="U69" s="14">
        <f t="shared" si="8"/>
        <v>505.1708490455833</v>
      </c>
      <c r="V69" s="13">
        <f t="shared" si="9"/>
        <v>500</v>
      </c>
      <c r="X69" s="14">
        <f t="shared" si="10"/>
        <v>1212.4100377093998</v>
      </c>
      <c r="Y69" s="13">
        <f t="shared" si="11"/>
        <v>1200</v>
      </c>
      <c r="AA69" s="15">
        <f t="shared" si="14"/>
        <v>39600</v>
      </c>
      <c r="AB69" s="14">
        <f t="shared" si="23"/>
        <v>-1362.8237467814433</v>
      </c>
      <c r="AC69" s="14">
        <f t="shared" si="24"/>
        <v>-881.7997844847532</v>
      </c>
      <c r="AE69" s="14">
        <f t="shared" si="12"/>
        <v>-1339.5826607986812</v>
      </c>
      <c r="AF69" s="14">
        <f t="shared" si="13"/>
        <v>-866.7619010759914</v>
      </c>
      <c r="AH69" s="14">
        <f t="shared" si="25"/>
        <v>-55774.98472522702</v>
      </c>
      <c r="AI69" s="14">
        <f t="shared" si="26"/>
        <v>-22095.219636178914</v>
      </c>
      <c r="AK69" s="16">
        <f t="shared" si="15"/>
        <v>0</v>
      </c>
      <c r="AL69" s="16">
        <f t="shared" si="16"/>
        <v>0</v>
      </c>
      <c r="AM69" s="17">
        <f t="shared" si="17"/>
        <v>0</v>
      </c>
      <c r="AN69" s="17">
        <f t="shared" si="18"/>
        <v>0</v>
      </c>
    </row>
    <row r="70" spans="3:40" ht="12.75">
      <c r="C70" s="2">
        <f t="shared" si="19"/>
        <v>7</v>
      </c>
      <c r="D70" s="12">
        <f t="shared" si="20"/>
        <v>39630</v>
      </c>
      <c r="E70" s="12"/>
      <c r="F70" s="13">
        <f t="shared" si="21"/>
        <v>366118.5845804683</v>
      </c>
      <c r="G70" s="13">
        <f t="shared" si="0"/>
        <v>361626.1618735847</v>
      </c>
      <c r="H70" s="13"/>
      <c r="I70" s="14">
        <f t="shared" si="1"/>
        <v>2550.4521568046944</v>
      </c>
      <c r="J70" s="13">
        <f t="shared" si="2"/>
        <v>2513.978695615935</v>
      </c>
      <c r="K70" s="14"/>
      <c r="L70" s="14">
        <f t="shared" si="3"/>
        <v>2060.711417697013</v>
      </c>
      <c r="M70" s="13">
        <f t="shared" si="4"/>
        <v>2031.2416322262004</v>
      </c>
      <c r="N70" s="14"/>
      <c r="O70" s="14">
        <f t="shared" si="22"/>
        <v>489.7407391076813</v>
      </c>
      <c r="P70" s="13">
        <f t="shared" si="5"/>
        <v>482.7370633897344</v>
      </c>
      <c r="R70" s="14">
        <f t="shared" si="6"/>
        <v>550.4205488129558</v>
      </c>
      <c r="S70" s="13">
        <f t="shared" si="7"/>
        <v>543.6666666666666</v>
      </c>
      <c r="U70" s="14">
        <f t="shared" si="8"/>
        <v>506.2114182829146</v>
      </c>
      <c r="V70" s="13">
        <f t="shared" si="9"/>
        <v>500</v>
      </c>
      <c r="X70" s="14">
        <f t="shared" si="10"/>
        <v>1214.907403878995</v>
      </c>
      <c r="Y70" s="13">
        <f t="shared" si="11"/>
        <v>1200</v>
      </c>
      <c r="AA70" s="15">
        <f t="shared" si="14"/>
        <v>39630</v>
      </c>
      <c r="AB70" s="14">
        <f t="shared" si="23"/>
        <v>-1357.6453622826016</v>
      </c>
      <c r="AC70" s="14">
        <f t="shared" si="24"/>
        <v>-874.9082988928672</v>
      </c>
      <c r="AE70" s="14">
        <f t="shared" si="12"/>
        <v>-1330.6723609538985</v>
      </c>
      <c r="AF70" s="14">
        <f t="shared" si="13"/>
        <v>-857.5260698040763</v>
      </c>
      <c r="AH70" s="14">
        <f t="shared" si="25"/>
        <v>-57105.657086180916</v>
      </c>
      <c r="AI70" s="14">
        <f t="shared" si="26"/>
        <v>-22952.74570598299</v>
      </c>
      <c r="AK70" s="16">
        <f t="shared" si="15"/>
        <v>0</v>
      </c>
      <c r="AL70" s="16">
        <f t="shared" si="16"/>
        <v>0</v>
      </c>
      <c r="AM70" s="17">
        <f t="shared" si="17"/>
        <v>0</v>
      </c>
      <c r="AN70" s="17">
        <f t="shared" si="18"/>
        <v>0</v>
      </c>
    </row>
    <row r="71" spans="3:40" ht="12.75">
      <c r="C71" s="2">
        <f t="shared" si="19"/>
        <v>8</v>
      </c>
      <c r="D71" s="12">
        <f t="shared" si="20"/>
        <v>39661</v>
      </c>
      <c r="E71" s="12"/>
      <c r="F71" s="13">
        <f t="shared" si="21"/>
        <v>365628.84384136065</v>
      </c>
      <c r="G71" s="13">
        <f t="shared" si="0"/>
        <v>360400.0653246735</v>
      </c>
      <c r="H71" s="13"/>
      <c r="I71" s="14">
        <f t="shared" si="1"/>
        <v>2550.4521568046944</v>
      </c>
      <c r="J71" s="13">
        <f t="shared" si="2"/>
        <v>2508.810955814968</v>
      </c>
      <c r="K71" s="14"/>
      <c r="L71" s="14">
        <f t="shared" si="3"/>
        <v>2057.954894605057</v>
      </c>
      <c r="M71" s="13">
        <f t="shared" si="4"/>
        <v>2024.3546903568017</v>
      </c>
      <c r="N71" s="14"/>
      <c r="O71" s="14">
        <f t="shared" si="22"/>
        <v>492.4972621996376</v>
      </c>
      <c r="P71" s="13">
        <f t="shared" si="5"/>
        <v>484.4562654581663</v>
      </c>
      <c r="R71" s="14">
        <f t="shared" si="6"/>
        <v>551.5543250230676</v>
      </c>
      <c r="S71" s="13">
        <f t="shared" si="7"/>
        <v>543.6666666666666</v>
      </c>
      <c r="U71" s="14">
        <f t="shared" si="8"/>
        <v>507.2541309225024</v>
      </c>
      <c r="V71" s="13">
        <f t="shared" si="9"/>
        <v>500</v>
      </c>
      <c r="X71" s="14">
        <f t="shared" si="10"/>
        <v>1217.4099142140058</v>
      </c>
      <c r="Y71" s="13">
        <f t="shared" si="11"/>
        <v>1200</v>
      </c>
      <c r="AA71" s="15">
        <f t="shared" si="14"/>
        <v>39661</v>
      </c>
      <c r="AB71" s="14">
        <f t="shared" si="23"/>
        <v>-1352.4776224816346</v>
      </c>
      <c r="AC71" s="14">
        <f t="shared" si="24"/>
        <v>-868.0213570234683</v>
      </c>
      <c r="AE71" s="14">
        <f t="shared" si="12"/>
        <v>-1321.8125013383167</v>
      </c>
      <c r="AF71" s="14">
        <f t="shared" si="13"/>
        <v>-848.3404546368757</v>
      </c>
      <c r="AH71" s="14">
        <f t="shared" si="25"/>
        <v>-58427.469587519234</v>
      </c>
      <c r="AI71" s="14">
        <f t="shared" si="26"/>
        <v>-23801.086160619867</v>
      </c>
      <c r="AK71" s="16">
        <f t="shared" si="15"/>
        <v>0</v>
      </c>
      <c r="AL71" s="16">
        <f t="shared" si="16"/>
        <v>0</v>
      </c>
      <c r="AM71" s="17">
        <f t="shared" si="17"/>
        <v>0</v>
      </c>
      <c r="AN71" s="17">
        <f t="shared" si="18"/>
        <v>0</v>
      </c>
    </row>
    <row r="72" spans="3:40" ht="12.75">
      <c r="C72" s="2">
        <f t="shared" si="19"/>
        <v>9</v>
      </c>
      <c r="D72" s="12">
        <f t="shared" si="20"/>
        <v>39692</v>
      </c>
      <c r="E72" s="12"/>
      <c r="F72" s="13">
        <f t="shared" si="21"/>
        <v>365136.346579161</v>
      </c>
      <c r="G72" s="13">
        <f t="shared" si="0"/>
        <v>359174.76994029304</v>
      </c>
      <c r="H72" s="13"/>
      <c r="I72" s="14">
        <f t="shared" si="1"/>
        <v>2550.4521568046944</v>
      </c>
      <c r="J72" s="13">
        <f t="shared" si="2"/>
        <v>2503.6538388306135</v>
      </c>
      <c r="K72" s="14"/>
      <c r="L72" s="14">
        <f t="shared" si="3"/>
        <v>2055.1828563252675</v>
      </c>
      <c r="M72" s="13">
        <f t="shared" si="4"/>
        <v>2017.472248600837</v>
      </c>
      <c r="N72" s="14"/>
      <c r="O72" s="14">
        <f t="shared" si="22"/>
        <v>495.2693004794269</v>
      </c>
      <c r="P72" s="13">
        <f t="shared" si="5"/>
        <v>486.18159022977653</v>
      </c>
      <c r="R72" s="14">
        <f t="shared" si="6"/>
        <v>552.6904366265387</v>
      </c>
      <c r="S72" s="13">
        <f t="shared" si="7"/>
        <v>543.6666666666666</v>
      </c>
      <c r="U72" s="14">
        <f t="shared" si="8"/>
        <v>508.29899137940413</v>
      </c>
      <c r="V72" s="13">
        <f t="shared" si="9"/>
        <v>500</v>
      </c>
      <c r="X72" s="14">
        <f t="shared" si="10"/>
        <v>1219.9175793105699</v>
      </c>
      <c r="Y72" s="13">
        <f t="shared" si="11"/>
        <v>1200</v>
      </c>
      <c r="AA72" s="15">
        <f t="shared" si="14"/>
        <v>39692</v>
      </c>
      <c r="AB72" s="14">
        <f t="shared" si="23"/>
        <v>-1347.32050549728</v>
      </c>
      <c r="AC72" s="14">
        <f t="shared" si="24"/>
        <v>-861.1389152675035</v>
      </c>
      <c r="AE72" s="14">
        <f t="shared" si="12"/>
        <v>-1313.002815077415</v>
      </c>
      <c r="AF72" s="14">
        <f t="shared" si="13"/>
        <v>-839.2047885455614</v>
      </c>
      <c r="AH72" s="14">
        <f t="shared" si="25"/>
        <v>-59740.47240259665</v>
      </c>
      <c r="AI72" s="14">
        <f t="shared" si="26"/>
        <v>-24640.290949165428</v>
      </c>
      <c r="AK72" s="16">
        <f t="shared" si="15"/>
        <v>0</v>
      </c>
      <c r="AL72" s="16">
        <f t="shared" si="16"/>
        <v>0</v>
      </c>
      <c r="AM72" s="17">
        <f t="shared" si="17"/>
        <v>0</v>
      </c>
      <c r="AN72" s="17">
        <f t="shared" si="18"/>
        <v>0</v>
      </c>
    </row>
    <row r="73" spans="3:40" ht="12.75">
      <c r="C73" s="2">
        <f t="shared" si="19"/>
        <v>10</v>
      </c>
      <c r="D73" s="12">
        <f t="shared" si="20"/>
        <v>39722</v>
      </c>
      <c r="E73" s="12"/>
      <c r="F73" s="13">
        <f t="shared" si="21"/>
        <v>364641.0772786816</v>
      </c>
      <c r="G73" s="13">
        <f t="shared" si="0"/>
        <v>357950.2679508649</v>
      </c>
      <c r="H73" s="13"/>
      <c r="I73" s="14">
        <f t="shared" si="1"/>
        <v>2550.4521568046944</v>
      </c>
      <c r="J73" s="13">
        <f t="shared" si="2"/>
        <v>2498.5073228265874</v>
      </c>
      <c r="K73" s="14"/>
      <c r="L73" s="14">
        <f t="shared" si="3"/>
        <v>2052.3952155298616</v>
      </c>
      <c r="M73" s="13">
        <f t="shared" si="4"/>
        <v>2010.594263316852</v>
      </c>
      <c r="N73" s="14"/>
      <c r="O73" s="14">
        <f t="shared" si="22"/>
        <v>498.05694127483275</v>
      </c>
      <c r="P73" s="13">
        <f t="shared" si="5"/>
        <v>487.9130595097351</v>
      </c>
      <c r="R73" s="14">
        <f t="shared" si="6"/>
        <v>553.8288884338973</v>
      </c>
      <c r="S73" s="13">
        <f t="shared" si="7"/>
        <v>543.6666666666666</v>
      </c>
      <c r="U73" s="14">
        <f t="shared" si="8"/>
        <v>509.34600407777197</v>
      </c>
      <c r="V73" s="13">
        <f t="shared" si="9"/>
        <v>500</v>
      </c>
      <c r="X73" s="14">
        <f t="shared" si="10"/>
        <v>1222.4304097866527</v>
      </c>
      <c r="Y73" s="13">
        <f t="shared" si="11"/>
        <v>1200</v>
      </c>
      <c r="AA73" s="15">
        <f t="shared" si="14"/>
        <v>39722</v>
      </c>
      <c r="AB73" s="14">
        <f t="shared" si="23"/>
        <v>-1342.1739894932539</v>
      </c>
      <c r="AC73" s="14">
        <f t="shared" si="24"/>
        <v>-854.2609299835187</v>
      </c>
      <c r="AE73" s="14">
        <f t="shared" si="12"/>
        <v>-1304.2430366623216</v>
      </c>
      <c r="AF73" s="14">
        <f t="shared" si="13"/>
        <v>-830.1188058668481</v>
      </c>
      <c r="AH73" s="14">
        <f t="shared" si="25"/>
        <v>-61044.71543925897</v>
      </c>
      <c r="AI73" s="14">
        <f t="shared" si="26"/>
        <v>-25470.409755032277</v>
      </c>
      <c r="AK73" s="16">
        <f t="shared" si="15"/>
        <v>0</v>
      </c>
      <c r="AL73" s="16">
        <f t="shared" si="16"/>
        <v>0</v>
      </c>
      <c r="AM73" s="17">
        <f t="shared" si="17"/>
        <v>0</v>
      </c>
      <c r="AN73" s="17">
        <f t="shared" si="18"/>
        <v>0</v>
      </c>
    </row>
    <row r="74" spans="3:40" ht="12.75">
      <c r="C74" s="2">
        <f t="shared" si="19"/>
        <v>11</v>
      </c>
      <c r="D74" s="12">
        <f t="shared" si="20"/>
        <v>39753</v>
      </c>
      <c r="E74" s="12"/>
      <c r="F74" s="13">
        <f t="shared" si="21"/>
        <v>364143.02033740684</v>
      </c>
      <c r="G74" s="13">
        <f t="shared" si="0"/>
        <v>356726.55158097623</v>
      </c>
      <c r="H74" s="13"/>
      <c r="I74" s="14">
        <f t="shared" si="1"/>
        <v>2550.4521568046944</v>
      </c>
      <c r="J74" s="13">
        <f t="shared" si="2"/>
        <v>2493.371386011492</v>
      </c>
      <c r="K74" s="14"/>
      <c r="L74" s="14">
        <f t="shared" si="3"/>
        <v>2049.591884399528</v>
      </c>
      <c r="M74" s="13">
        <f t="shared" si="4"/>
        <v>2003.7206908306243</v>
      </c>
      <c r="N74" s="14"/>
      <c r="O74" s="14">
        <f t="shared" si="22"/>
        <v>500.86027240516614</v>
      </c>
      <c r="P74" s="13">
        <f t="shared" si="5"/>
        <v>489.65069518086796</v>
      </c>
      <c r="R74" s="14">
        <f t="shared" si="6"/>
        <v>554.9696852655803</v>
      </c>
      <c r="S74" s="13">
        <f t="shared" si="7"/>
        <v>543.6666666666666</v>
      </c>
      <c r="U74" s="14">
        <f t="shared" si="8"/>
        <v>510.3951734508709</v>
      </c>
      <c r="V74" s="13">
        <f t="shared" si="9"/>
        <v>500</v>
      </c>
      <c r="X74" s="14">
        <f t="shared" si="10"/>
        <v>1224.9484162820902</v>
      </c>
      <c r="Y74" s="13">
        <f t="shared" si="11"/>
        <v>1200</v>
      </c>
      <c r="AA74" s="15">
        <f t="shared" si="14"/>
        <v>39753</v>
      </c>
      <c r="AB74" s="14">
        <f t="shared" si="23"/>
        <v>-1337.0380526781587</v>
      </c>
      <c r="AC74" s="14">
        <f t="shared" si="24"/>
        <v>-847.3873574972907</v>
      </c>
      <c r="AE74" s="14">
        <f t="shared" si="12"/>
        <v>-1295.5329019429462</v>
      </c>
      <c r="AF74" s="14">
        <f t="shared" si="13"/>
        <v>-821.0822422961271</v>
      </c>
      <c r="AH74" s="14">
        <f t="shared" si="25"/>
        <v>-62340.24834120192</v>
      </c>
      <c r="AI74" s="14">
        <f t="shared" si="26"/>
        <v>-26291.491997328405</v>
      </c>
      <c r="AK74" s="16">
        <f t="shared" si="15"/>
        <v>0</v>
      </c>
      <c r="AL74" s="16">
        <f t="shared" si="16"/>
        <v>0</v>
      </c>
      <c r="AM74" s="17">
        <f t="shared" si="17"/>
        <v>0</v>
      </c>
      <c r="AN74" s="17">
        <f t="shared" si="18"/>
        <v>0</v>
      </c>
    </row>
    <row r="75" spans="3:40" ht="12.75">
      <c r="C75" s="2">
        <f t="shared" si="19"/>
        <v>12</v>
      </c>
      <c r="D75" s="12">
        <f t="shared" si="20"/>
        <v>39783</v>
      </c>
      <c r="E75" s="12"/>
      <c r="F75" s="13">
        <f t="shared" si="21"/>
        <v>363642.1600650017</v>
      </c>
      <c r="G75" s="13">
        <f t="shared" si="0"/>
        <v>355503.6130493147</v>
      </c>
      <c r="H75" s="13"/>
      <c r="I75" s="14">
        <f t="shared" si="1"/>
        <v>2550.4521568046944</v>
      </c>
      <c r="J75" s="13">
        <f t="shared" si="2"/>
        <v>2488.2460066387266</v>
      </c>
      <c r="K75" s="14"/>
      <c r="L75" s="14">
        <f t="shared" si="3"/>
        <v>2046.77277462066</v>
      </c>
      <c r="M75" s="13">
        <f t="shared" si="4"/>
        <v>1996.8514874347904</v>
      </c>
      <c r="N75" s="14"/>
      <c r="O75" s="14">
        <f t="shared" si="22"/>
        <v>503.67938218403447</v>
      </c>
      <c r="P75" s="13">
        <f t="shared" si="5"/>
        <v>491.3945192039361</v>
      </c>
      <c r="R75" s="14">
        <f t="shared" si="6"/>
        <v>556.1128319519537</v>
      </c>
      <c r="S75" s="13">
        <f t="shared" si="7"/>
        <v>543.6666666666666</v>
      </c>
      <c r="U75" s="14">
        <f t="shared" si="8"/>
        <v>511.44650394109783</v>
      </c>
      <c r="V75" s="13">
        <f t="shared" si="9"/>
        <v>500</v>
      </c>
      <c r="X75" s="14">
        <f t="shared" si="10"/>
        <v>1227.4716094586347</v>
      </c>
      <c r="Y75" s="13">
        <f t="shared" si="11"/>
        <v>1200</v>
      </c>
      <c r="AA75" s="15">
        <f t="shared" si="14"/>
        <v>39783</v>
      </c>
      <c r="AB75" s="14">
        <f t="shared" si="23"/>
        <v>-1331.9126733053931</v>
      </c>
      <c r="AC75" s="14">
        <f t="shared" si="24"/>
        <v>-840.518154101457</v>
      </c>
      <c r="AE75" s="14">
        <f t="shared" si="12"/>
        <v>-1286.8721481211528</v>
      </c>
      <c r="AF75" s="14">
        <f t="shared" si="13"/>
        <v>-812.0948348806348</v>
      </c>
      <c r="AH75" s="14">
        <f t="shared" si="25"/>
        <v>-63627.120489323075</v>
      </c>
      <c r="AI75" s="14">
        <f t="shared" si="26"/>
        <v>-27103.58683220904</v>
      </c>
      <c r="AK75" s="16">
        <f t="shared" si="15"/>
        <v>0</v>
      </c>
      <c r="AL75" s="16">
        <f t="shared" si="16"/>
        <v>0</v>
      </c>
      <c r="AM75" s="17">
        <f t="shared" si="17"/>
        <v>0</v>
      </c>
      <c r="AN75" s="17">
        <f t="shared" si="18"/>
        <v>0</v>
      </c>
    </row>
    <row r="76" spans="3:40" ht="12.75">
      <c r="C76" s="2">
        <f t="shared" si="19"/>
        <v>13</v>
      </c>
      <c r="D76" s="12">
        <f t="shared" si="20"/>
        <v>39814</v>
      </c>
      <c r="E76" s="12"/>
      <c r="F76" s="13">
        <f t="shared" si="21"/>
        <v>363138.4806828177</v>
      </c>
      <c r="G76" s="13">
        <f t="shared" si="0"/>
        <v>354281.44456860266</v>
      </c>
      <c r="H76" s="13"/>
      <c r="I76" s="14">
        <f t="shared" si="1"/>
        <v>2550.4521568046944</v>
      </c>
      <c r="J76" s="13">
        <f t="shared" si="2"/>
        <v>2483.1311630063888</v>
      </c>
      <c r="K76" s="14"/>
      <c r="L76" s="14">
        <f t="shared" si="3"/>
        <v>2043.937797382576</v>
      </c>
      <c r="M76" s="13">
        <f t="shared" si="4"/>
        <v>1989.9866093884814</v>
      </c>
      <c r="N76" s="14"/>
      <c r="O76" s="14">
        <f t="shared" si="22"/>
        <v>506.51435942211833</v>
      </c>
      <c r="P76" s="13">
        <f t="shared" si="5"/>
        <v>493.14455361790766</v>
      </c>
      <c r="R76" s="14">
        <f t="shared" si="6"/>
        <v>557.2583333333332</v>
      </c>
      <c r="S76" s="13">
        <f t="shared" si="7"/>
        <v>543.6666666666666</v>
      </c>
      <c r="U76" s="14">
        <f t="shared" si="8"/>
        <v>512.5</v>
      </c>
      <c r="V76" s="13">
        <f t="shared" si="9"/>
        <v>500</v>
      </c>
      <c r="X76" s="14">
        <f t="shared" si="10"/>
        <v>1230</v>
      </c>
      <c r="Y76" s="13">
        <f t="shared" si="11"/>
        <v>1200</v>
      </c>
      <c r="AA76" s="15">
        <f t="shared" si="14"/>
        <v>39814</v>
      </c>
      <c r="AB76" s="14">
        <f t="shared" si="23"/>
        <v>-1326.7978296730553</v>
      </c>
      <c r="AC76" s="14">
        <f t="shared" si="24"/>
        <v>-833.6532760551477</v>
      </c>
      <c r="AE76" s="14">
        <f t="shared" si="12"/>
        <v>-1278.2605137439587</v>
      </c>
      <c r="AF76" s="14">
        <f t="shared" si="13"/>
        <v>-803.1563220126573</v>
      </c>
      <c r="AH76" s="14">
        <f t="shared" si="25"/>
        <v>-64905.381003067036</v>
      </c>
      <c r="AI76" s="14">
        <f t="shared" si="26"/>
        <v>-27906.743154221695</v>
      </c>
      <c r="AK76" s="16">
        <f t="shared" si="15"/>
        <v>0</v>
      </c>
      <c r="AL76" s="16">
        <f t="shared" si="16"/>
        <v>0</v>
      </c>
      <c r="AM76" s="17">
        <f t="shared" si="17"/>
        <v>0</v>
      </c>
      <c r="AN76" s="17">
        <f t="shared" si="18"/>
        <v>0</v>
      </c>
    </row>
    <row r="77" spans="3:40" ht="12.75">
      <c r="C77" s="2">
        <f t="shared" si="19"/>
        <v>14</v>
      </c>
      <c r="D77" s="12">
        <f t="shared" si="20"/>
        <v>39845</v>
      </c>
      <c r="E77" s="12"/>
      <c r="F77" s="13">
        <f t="shared" si="21"/>
        <v>362631.9663233956</v>
      </c>
      <c r="G77" s="13">
        <f t="shared" si="0"/>
        <v>353060.03834553075</v>
      </c>
      <c r="H77" s="13"/>
      <c r="I77" s="14">
        <f t="shared" si="1"/>
        <v>2550.4521568046944</v>
      </c>
      <c r="J77" s="13">
        <f t="shared" si="2"/>
        <v>2478.02683345719</v>
      </c>
      <c r="K77" s="14"/>
      <c r="L77" s="14">
        <f t="shared" si="3"/>
        <v>2041.0868633747198</v>
      </c>
      <c r="M77" s="13">
        <f t="shared" si="4"/>
        <v>1983.1260129169482</v>
      </c>
      <c r="N77" s="14"/>
      <c r="O77" s="14">
        <f t="shared" si="22"/>
        <v>509.3652934299746</v>
      </c>
      <c r="P77" s="13">
        <f t="shared" si="5"/>
        <v>494.9008205402417</v>
      </c>
      <c r="R77" s="14">
        <f t="shared" si="6"/>
        <v>558.4061942600053</v>
      </c>
      <c r="S77" s="13">
        <f t="shared" si="7"/>
        <v>543.6666666666666</v>
      </c>
      <c r="U77" s="14">
        <f t="shared" si="8"/>
        <v>513.5556660882944</v>
      </c>
      <c r="V77" s="13">
        <f t="shared" si="9"/>
        <v>500</v>
      </c>
      <c r="X77" s="14">
        <f t="shared" si="10"/>
        <v>1232.5335986119067</v>
      </c>
      <c r="Y77" s="13">
        <f t="shared" si="11"/>
        <v>1200</v>
      </c>
      <c r="AA77" s="15">
        <f t="shared" si="14"/>
        <v>39845</v>
      </c>
      <c r="AB77" s="14">
        <f t="shared" si="23"/>
        <v>-1321.6935001238567</v>
      </c>
      <c r="AC77" s="14">
        <f t="shared" si="24"/>
        <v>-826.7926795836149</v>
      </c>
      <c r="AE77" s="14">
        <f t="shared" si="12"/>
        <v>-1269.6977386967753</v>
      </c>
      <c r="AF77" s="14">
        <f t="shared" si="13"/>
        <v>-794.2664434227665</v>
      </c>
      <c r="AH77" s="14">
        <f t="shared" si="25"/>
        <v>-66175.0787417638</v>
      </c>
      <c r="AI77" s="14">
        <f t="shared" si="26"/>
        <v>-28701.00959764446</v>
      </c>
      <c r="AK77" s="16">
        <f t="shared" si="15"/>
        <v>0</v>
      </c>
      <c r="AL77" s="16">
        <f t="shared" si="16"/>
        <v>0</v>
      </c>
      <c r="AM77" s="17">
        <f t="shared" si="17"/>
        <v>0</v>
      </c>
      <c r="AN77" s="17">
        <f t="shared" si="18"/>
        <v>0</v>
      </c>
    </row>
    <row r="78" spans="3:40" ht="12.75">
      <c r="C78" s="2">
        <f t="shared" si="19"/>
        <v>15</v>
      </c>
      <c r="D78" s="12">
        <f t="shared" si="20"/>
        <v>39873</v>
      </c>
      <c r="E78" s="12"/>
      <c r="F78" s="13">
        <f t="shared" si="21"/>
        <v>362122.6010299657</v>
      </c>
      <c r="G78" s="13">
        <f t="shared" si="0"/>
        <v>351839.38658069225</v>
      </c>
      <c r="H78" s="13"/>
      <c r="I78" s="14">
        <f t="shared" si="1"/>
        <v>2550.4521568046944</v>
      </c>
      <c r="J78" s="13">
        <f t="shared" si="2"/>
        <v>2472.9329963783584</v>
      </c>
      <c r="K78" s="14"/>
      <c r="L78" s="14">
        <f t="shared" si="3"/>
        <v>2038.219882783848</v>
      </c>
      <c r="M78" s="13">
        <f t="shared" si="4"/>
        <v>1976.2696542111942</v>
      </c>
      <c r="N78" s="14"/>
      <c r="O78" s="14">
        <f t="shared" si="22"/>
        <v>512.2322740208463</v>
      </c>
      <c r="P78" s="13">
        <f t="shared" si="5"/>
        <v>496.6633421671641</v>
      </c>
      <c r="R78" s="14">
        <f t="shared" si="6"/>
        <v>559.556419592247</v>
      </c>
      <c r="S78" s="13">
        <f t="shared" si="7"/>
        <v>543.6666666666666</v>
      </c>
      <c r="U78" s="14">
        <f t="shared" si="8"/>
        <v>514.6135066758864</v>
      </c>
      <c r="V78" s="13">
        <f t="shared" si="9"/>
        <v>500</v>
      </c>
      <c r="X78" s="14">
        <f t="shared" si="10"/>
        <v>1235.0724160221273</v>
      </c>
      <c r="Y78" s="13">
        <f t="shared" si="11"/>
        <v>1200</v>
      </c>
      <c r="AA78" s="15">
        <f t="shared" si="14"/>
        <v>39873</v>
      </c>
      <c r="AB78" s="14">
        <f t="shared" si="23"/>
        <v>-1316.599663045025</v>
      </c>
      <c r="AC78" s="14">
        <f t="shared" si="24"/>
        <v>-819.9363208778609</v>
      </c>
      <c r="AE78" s="14">
        <f t="shared" si="12"/>
        <v>-1261.1835641966757</v>
      </c>
      <c r="AF78" s="14">
        <f t="shared" si="13"/>
        <v>-785.4249401730905</v>
      </c>
      <c r="AH78" s="14">
        <f t="shared" si="25"/>
        <v>-67436.26230596048</v>
      </c>
      <c r="AI78" s="14">
        <f t="shared" si="26"/>
        <v>-29486.434537817553</v>
      </c>
      <c r="AK78" s="16">
        <f t="shared" si="15"/>
        <v>0</v>
      </c>
      <c r="AL78" s="16">
        <f t="shared" si="16"/>
        <v>0</v>
      </c>
      <c r="AM78" s="17">
        <f t="shared" si="17"/>
        <v>0</v>
      </c>
      <c r="AN78" s="17">
        <f t="shared" si="18"/>
        <v>0</v>
      </c>
    </row>
    <row r="79" spans="3:40" ht="12.75">
      <c r="C79" s="2">
        <f t="shared" si="19"/>
        <v>16</v>
      </c>
      <c r="D79" s="12">
        <f t="shared" si="20"/>
        <v>39904</v>
      </c>
      <c r="E79" s="12"/>
      <c r="F79" s="13">
        <f t="shared" si="21"/>
        <v>361610.36875594483</v>
      </c>
      <c r="G79" s="13">
        <f t="shared" si="0"/>
        <v>350619.4814685166</v>
      </c>
      <c r="H79" s="13"/>
      <c r="I79" s="14">
        <f t="shared" si="1"/>
        <v>2550.4521568046944</v>
      </c>
      <c r="J79" s="13">
        <f t="shared" si="2"/>
        <v>2467.8496302015515</v>
      </c>
      <c r="K79" s="14"/>
      <c r="L79" s="14">
        <f t="shared" si="3"/>
        <v>2035.3367652911995</v>
      </c>
      <c r="M79" s="13">
        <f t="shared" si="4"/>
        <v>1969.4174894275998</v>
      </c>
      <c r="N79" s="14"/>
      <c r="O79" s="14">
        <f t="shared" si="22"/>
        <v>515.1153915134948</v>
      </c>
      <c r="P79" s="13">
        <f t="shared" si="5"/>
        <v>498.43214077395146</v>
      </c>
      <c r="R79" s="14">
        <f t="shared" si="6"/>
        <v>560.7090142003467</v>
      </c>
      <c r="S79" s="13">
        <f t="shared" si="7"/>
        <v>543.6666666666666</v>
      </c>
      <c r="U79" s="14">
        <f t="shared" si="8"/>
        <v>515.6735262418885</v>
      </c>
      <c r="V79" s="13">
        <f t="shared" si="9"/>
        <v>500</v>
      </c>
      <c r="X79" s="14">
        <f t="shared" si="10"/>
        <v>1237.6164629805323</v>
      </c>
      <c r="Y79" s="13">
        <f t="shared" si="11"/>
        <v>1200</v>
      </c>
      <c r="AA79" s="15">
        <f t="shared" si="14"/>
        <v>39904</v>
      </c>
      <c r="AB79" s="14">
        <f t="shared" si="23"/>
        <v>-1311.516296868218</v>
      </c>
      <c r="AC79" s="14">
        <f t="shared" si="24"/>
        <v>-813.0841560942665</v>
      </c>
      <c r="AE79" s="14">
        <f t="shared" si="12"/>
        <v>-1252.7177327857012</v>
      </c>
      <c r="AF79" s="14">
        <f t="shared" si="13"/>
        <v>-776.6315546506174</v>
      </c>
      <c r="AH79" s="14">
        <f t="shared" si="25"/>
        <v>-68688.98003874619</v>
      </c>
      <c r="AI79" s="14">
        <f t="shared" si="26"/>
        <v>-30263.06609246817</v>
      </c>
      <c r="AK79" s="16">
        <f t="shared" si="15"/>
        <v>0</v>
      </c>
      <c r="AL79" s="16">
        <f t="shared" si="16"/>
        <v>0</v>
      </c>
      <c r="AM79" s="17">
        <f t="shared" si="17"/>
        <v>0</v>
      </c>
      <c r="AN79" s="17">
        <f t="shared" si="18"/>
        <v>0</v>
      </c>
    </row>
    <row r="80" spans="3:40" ht="12.75">
      <c r="C80" s="2">
        <f t="shared" si="19"/>
        <v>17</v>
      </c>
      <c r="D80" s="12">
        <f t="shared" si="20"/>
        <v>39934</v>
      </c>
      <c r="E80" s="12"/>
      <c r="F80" s="13">
        <f t="shared" si="21"/>
        <v>361095.2533644314</v>
      </c>
      <c r="G80" s="13">
        <f t="shared" si="0"/>
        <v>349400.3151972034</v>
      </c>
      <c r="H80" s="13"/>
      <c r="I80" s="14">
        <f t="shared" si="1"/>
        <v>2550.4521568046944</v>
      </c>
      <c r="J80" s="13">
        <f t="shared" si="2"/>
        <v>2462.7767134027595</v>
      </c>
      <c r="K80" s="14"/>
      <c r="L80" s="14">
        <f t="shared" si="3"/>
        <v>2032.4374200696518</v>
      </c>
      <c r="M80" s="13">
        <f t="shared" si="4"/>
        <v>1962.569474687551</v>
      </c>
      <c r="N80" s="14"/>
      <c r="O80" s="14">
        <f t="shared" si="22"/>
        <v>518.0147367350426</v>
      </c>
      <c r="P80" s="13">
        <f t="shared" si="5"/>
        <v>500.20723871520835</v>
      </c>
      <c r="R80" s="14">
        <f t="shared" si="6"/>
        <v>561.8639829646243</v>
      </c>
      <c r="S80" s="13">
        <f t="shared" si="7"/>
        <v>543.6666666666666</v>
      </c>
      <c r="U80" s="14">
        <f t="shared" si="8"/>
        <v>516.7357292746392</v>
      </c>
      <c r="V80" s="13">
        <f t="shared" si="9"/>
        <v>500</v>
      </c>
      <c r="X80" s="14">
        <f t="shared" si="10"/>
        <v>1240.165750259134</v>
      </c>
      <c r="Y80" s="13">
        <f t="shared" si="11"/>
        <v>1200</v>
      </c>
      <c r="AA80" s="15">
        <f t="shared" si="14"/>
        <v>39934</v>
      </c>
      <c r="AB80" s="14">
        <f t="shared" si="23"/>
        <v>-1306.443380069426</v>
      </c>
      <c r="AC80" s="14">
        <f t="shared" si="24"/>
        <v>-806.2361413542176</v>
      </c>
      <c r="AE80" s="14">
        <f t="shared" si="12"/>
        <v>-1244.2999883241957</v>
      </c>
      <c r="AF80" s="14">
        <f t="shared" si="13"/>
        <v>-767.8860305605332</v>
      </c>
      <c r="AH80" s="14">
        <f t="shared" si="25"/>
        <v>-69933.28002707039</v>
      </c>
      <c r="AI80" s="14">
        <f t="shared" si="26"/>
        <v>-31030.952123028703</v>
      </c>
      <c r="AK80" s="16">
        <f t="shared" si="15"/>
        <v>0</v>
      </c>
      <c r="AL80" s="16">
        <f t="shared" si="16"/>
        <v>0</v>
      </c>
      <c r="AM80" s="17">
        <f t="shared" si="17"/>
        <v>0</v>
      </c>
      <c r="AN80" s="17">
        <f t="shared" si="18"/>
        <v>0</v>
      </c>
    </row>
    <row r="81" spans="3:40" ht="12.75">
      <c r="C81" s="2">
        <f t="shared" si="19"/>
        <v>18</v>
      </c>
      <c r="D81" s="12">
        <f t="shared" si="20"/>
        <v>39965</v>
      </c>
      <c r="E81" s="12"/>
      <c r="F81" s="13">
        <f t="shared" si="21"/>
        <v>360577.23862769635</v>
      </c>
      <c r="G81" s="13">
        <f t="shared" si="0"/>
        <v>348181.8799486551</v>
      </c>
      <c r="H81" s="13"/>
      <c r="I81" s="14">
        <f t="shared" si="1"/>
        <v>2550.4521568046944</v>
      </c>
      <c r="J81" s="13">
        <f t="shared" si="2"/>
        <v>2457.7142245022214</v>
      </c>
      <c r="K81" s="14"/>
      <c r="L81" s="14">
        <f t="shared" si="3"/>
        <v>2029.5217557808576</v>
      </c>
      <c r="M81" s="13">
        <f t="shared" si="4"/>
        <v>1955.725566077067</v>
      </c>
      <c r="N81" s="14"/>
      <c r="O81" s="14">
        <f t="shared" si="22"/>
        <v>520.9304010238368</v>
      </c>
      <c r="P81" s="13">
        <f t="shared" si="5"/>
        <v>501.9886584251545</v>
      </c>
      <c r="R81" s="14">
        <f t="shared" si="6"/>
        <v>563.0213307754533</v>
      </c>
      <c r="S81" s="13">
        <f t="shared" si="7"/>
        <v>543.6666666666666</v>
      </c>
      <c r="U81" s="14">
        <f t="shared" si="8"/>
        <v>517.8001202717228</v>
      </c>
      <c r="V81" s="13">
        <f t="shared" si="9"/>
        <v>500</v>
      </c>
      <c r="X81" s="14">
        <f t="shared" si="10"/>
        <v>1242.7202886521347</v>
      </c>
      <c r="Y81" s="13">
        <f t="shared" si="11"/>
        <v>1200</v>
      </c>
      <c r="AA81" s="15">
        <f t="shared" si="14"/>
        <v>39965</v>
      </c>
      <c r="AB81" s="14">
        <f t="shared" si="23"/>
        <v>-1301.380891168888</v>
      </c>
      <c r="AC81" s="14">
        <f t="shared" si="24"/>
        <v>-799.3922327437335</v>
      </c>
      <c r="AE81" s="14">
        <f t="shared" si="12"/>
        <v>-1235.9300759841813</v>
      </c>
      <c r="AF81" s="14">
        <f t="shared" si="13"/>
        <v>-759.1881129195936</v>
      </c>
      <c r="AH81" s="14">
        <f t="shared" si="25"/>
        <v>-71169.21010305457</v>
      </c>
      <c r="AI81" s="14">
        <f t="shared" si="26"/>
        <v>-31790.140235948296</v>
      </c>
      <c r="AK81" s="16">
        <f t="shared" si="15"/>
        <v>0</v>
      </c>
      <c r="AL81" s="16">
        <f t="shared" si="16"/>
        <v>0</v>
      </c>
      <c r="AM81" s="17">
        <f t="shared" si="17"/>
        <v>0</v>
      </c>
      <c r="AN81" s="17">
        <f t="shared" si="18"/>
        <v>0</v>
      </c>
    </row>
    <row r="82" spans="3:40" ht="12.75">
      <c r="C82" s="2">
        <f t="shared" si="19"/>
        <v>19</v>
      </c>
      <c r="D82" s="12">
        <f t="shared" si="20"/>
        <v>39995</v>
      </c>
      <c r="E82" s="12"/>
      <c r="F82" s="13">
        <f t="shared" si="21"/>
        <v>360056.3082266725</v>
      </c>
      <c r="G82" s="13">
        <f t="shared" si="0"/>
        <v>346964.16789841134</v>
      </c>
      <c r="H82" s="13"/>
      <c r="I82" s="14">
        <f t="shared" si="1"/>
        <v>2550.4521568046944</v>
      </c>
      <c r="J82" s="13">
        <f t="shared" si="2"/>
        <v>2452.662142064327</v>
      </c>
      <c r="K82" s="14"/>
      <c r="L82" s="14">
        <f t="shared" si="3"/>
        <v>2026.589680572369</v>
      </c>
      <c r="M82" s="13">
        <f t="shared" si="4"/>
        <v>1948.885719646422</v>
      </c>
      <c r="N82" s="14"/>
      <c r="O82" s="14">
        <f t="shared" si="22"/>
        <v>523.8624762323254</v>
      </c>
      <c r="P82" s="13">
        <f t="shared" si="5"/>
        <v>503.7764224179047</v>
      </c>
      <c r="R82" s="14">
        <f t="shared" si="6"/>
        <v>564.1810625332796</v>
      </c>
      <c r="S82" s="13">
        <f t="shared" si="7"/>
        <v>543.6666666666666</v>
      </c>
      <c r="U82" s="14">
        <f t="shared" si="8"/>
        <v>518.8667037399874</v>
      </c>
      <c r="V82" s="13">
        <f t="shared" si="9"/>
        <v>500</v>
      </c>
      <c r="X82" s="14">
        <f t="shared" si="10"/>
        <v>1245.2800889759699</v>
      </c>
      <c r="Y82" s="13">
        <f t="shared" si="11"/>
        <v>1200</v>
      </c>
      <c r="AA82" s="15">
        <f t="shared" si="14"/>
        <v>39995</v>
      </c>
      <c r="AB82" s="14">
        <f t="shared" si="23"/>
        <v>-1296.3288087309934</v>
      </c>
      <c r="AC82" s="14">
        <f t="shared" si="24"/>
        <v>-792.5523863130886</v>
      </c>
      <c r="AE82" s="14">
        <f t="shared" si="12"/>
        <v>-1227.6077422427559</v>
      </c>
      <c r="AF82" s="14">
        <f t="shared" si="13"/>
        <v>-750.5375480495231</v>
      </c>
      <c r="AH82" s="14">
        <f t="shared" si="25"/>
        <v>-72396.81784529734</v>
      </c>
      <c r="AI82" s="14">
        <f t="shared" si="26"/>
        <v>-32540.67778399782</v>
      </c>
      <c r="AK82" s="16">
        <f t="shared" si="15"/>
        <v>0</v>
      </c>
      <c r="AL82" s="16">
        <f t="shared" si="16"/>
        <v>0</v>
      </c>
      <c r="AM82" s="17">
        <f t="shared" si="17"/>
        <v>0</v>
      </c>
      <c r="AN82" s="17">
        <f t="shared" si="18"/>
        <v>0</v>
      </c>
    </row>
    <row r="83" spans="3:40" ht="12.75">
      <c r="C83" s="2">
        <f t="shared" si="19"/>
        <v>20</v>
      </c>
      <c r="D83" s="12">
        <f t="shared" si="20"/>
        <v>40026</v>
      </c>
      <c r="E83" s="12"/>
      <c r="F83" s="13">
        <f t="shared" si="21"/>
        <v>359532.44575044024</v>
      </c>
      <c r="G83" s="13">
        <f t="shared" si="0"/>
        <v>345747.17121558124</v>
      </c>
      <c r="H83" s="13"/>
      <c r="I83" s="14">
        <f t="shared" si="1"/>
        <v>2550.4521568046944</v>
      </c>
      <c r="J83" s="13">
        <f t="shared" si="2"/>
        <v>2447.6204446975303</v>
      </c>
      <c r="K83" s="14"/>
      <c r="L83" s="14">
        <f t="shared" si="3"/>
        <v>2023.641102074744</v>
      </c>
      <c r="M83" s="13">
        <f t="shared" si="4"/>
        <v>1942.0498914097755</v>
      </c>
      <c r="N83" s="14"/>
      <c r="O83" s="14">
        <f t="shared" si="22"/>
        <v>526.8110547299505</v>
      </c>
      <c r="P83" s="13">
        <f t="shared" si="5"/>
        <v>505.57055328775454</v>
      </c>
      <c r="R83" s="14">
        <f t="shared" si="6"/>
        <v>565.3431831486442</v>
      </c>
      <c r="S83" s="13">
        <f t="shared" si="7"/>
        <v>543.6666666666666</v>
      </c>
      <c r="U83" s="14">
        <f t="shared" si="8"/>
        <v>519.9354841955649</v>
      </c>
      <c r="V83" s="13">
        <f t="shared" si="9"/>
        <v>500</v>
      </c>
      <c r="X83" s="14">
        <f t="shared" si="10"/>
        <v>1247.8451620693559</v>
      </c>
      <c r="Y83" s="13">
        <f t="shared" si="11"/>
        <v>1200</v>
      </c>
      <c r="AA83" s="15">
        <f t="shared" si="14"/>
        <v>40026</v>
      </c>
      <c r="AB83" s="14">
        <f t="shared" si="23"/>
        <v>-1291.2871113641968</v>
      </c>
      <c r="AC83" s="14">
        <f t="shared" si="24"/>
        <v>-785.7165580764422</v>
      </c>
      <c r="AE83" s="14">
        <f t="shared" si="12"/>
        <v>-1219.332734875534</v>
      </c>
      <c r="AF83" s="14">
        <f t="shared" si="13"/>
        <v>-741.9340835704583</v>
      </c>
      <c r="AH83" s="14">
        <f t="shared" si="25"/>
        <v>-73616.15058017288</v>
      </c>
      <c r="AI83" s="14">
        <f t="shared" si="26"/>
        <v>-33282.61186756828</v>
      </c>
      <c r="AK83" s="16">
        <f t="shared" si="15"/>
        <v>0</v>
      </c>
      <c r="AL83" s="16">
        <f t="shared" si="16"/>
        <v>0</v>
      </c>
      <c r="AM83" s="17">
        <f t="shared" si="17"/>
        <v>0</v>
      </c>
      <c r="AN83" s="17">
        <f t="shared" si="18"/>
        <v>0</v>
      </c>
    </row>
    <row r="84" spans="3:40" ht="12.75">
      <c r="C84" s="2">
        <f t="shared" si="19"/>
        <v>21</v>
      </c>
      <c r="D84" s="12">
        <f t="shared" si="20"/>
        <v>40057</v>
      </c>
      <c r="E84" s="12"/>
      <c r="F84" s="13">
        <f t="shared" si="21"/>
        <v>359005.6346957103</v>
      </c>
      <c r="G84" s="13">
        <f t="shared" si="0"/>
        <v>344530.88206277706</v>
      </c>
      <c r="H84" s="13"/>
      <c r="I84" s="14">
        <f t="shared" si="1"/>
        <v>2550.4521568046944</v>
      </c>
      <c r="J84" s="13">
        <f t="shared" si="2"/>
        <v>2442.5891110542575</v>
      </c>
      <c r="K84" s="14"/>
      <c r="L84" s="14">
        <f t="shared" si="3"/>
        <v>2020.6759273986347</v>
      </c>
      <c r="M84" s="13">
        <f t="shared" si="4"/>
        <v>1935.2180373447904</v>
      </c>
      <c r="N84" s="14"/>
      <c r="O84" s="14">
        <f t="shared" si="22"/>
        <v>529.7762294060597</v>
      </c>
      <c r="P84" s="13">
        <f t="shared" si="5"/>
        <v>507.37107370946694</v>
      </c>
      <c r="R84" s="14">
        <f t="shared" si="6"/>
        <v>566.5076975422022</v>
      </c>
      <c r="S84" s="13">
        <f t="shared" si="7"/>
        <v>543.6666666666666</v>
      </c>
      <c r="U84" s="14">
        <f t="shared" si="8"/>
        <v>521.0064661638893</v>
      </c>
      <c r="V84" s="13">
        <f t="shared" si="9"/>
        <v>500</v>
      </c>
      <c r="X84" s="14">
        <f t="shared" si="10"/>
        <v>1250.415518793334</v>
      </c>
      <c r="Y84" s="13">
        <f t="shared" si="11"/>
        <v>1200</v>
      </c>
      <c r="AA84" s="15">
        <f t="shared" si="14"/>
        <v>40057</v>
      </c>
      <c r="AB84" s="14">
        <f t="shared" si="23"/>
        <v>-1286.255777720924</v>
      </c>
      <c r="AC84" s="14">
        <f t="shared" si="24"/>
        <v>-778.8847040114571</v>
      </c>
      <c r="AE84" s="14">
        <f t="shared" si="12"/>
        <v>-1211.1048029501135</v>
      </c>
      <c r="AF84" s="14">
        <f t="shared" si="13"/>
        <v>-733.3774683944092</v>
      </c>
      <c r="AH84" s="14">
        <f t="shared" si="25"/>
        <v>-74827.25538312299</v>
      </c>
      <c r="AI84" s="14">
        <f t="shared" si="26"/>
        <v>-34015.98933596269</v>
      </c>
      <c r="AK84" s="16">
        <f t="shared" si="15"/>
        <v>0</v>
      </c>
      <c r="AL84" s="16">
        <f t="shared" si="16"/>
        <v>0</v>
      </c>
      <c r="AM84" s="17">
        <f t="shared" si="17"/>
        <v>0</v>
      </c>
      <c r="AN84" s="17">
        <f t="shared" si="18"/>
        <v>0</v>
      </c>
    </row>
    <row r="85" spans="3:40" ht="12.75">
      <c r="C85" s="2">
        <f t="shared" si="19"/>
        <v>22</v>
      </c>
      <c r="D85" s="12">
        <f t="shared" si="20"/>
        <v>40087</v>
      </c>
      <c r="E85" s="12"/>
      <c r="F85" s="13">
        <f t="shared" si="21"/>
        <v>358475.85846630426</v>
      </c>
      <c r="G85" s="13">
        <f t="shared" si="0"/>
        <v>343315.29259604664</v>
      </c>
      <c r="H85" s="13"/>
      <c r="I85" s="14">
        <f t="shared" si="1"/>
        <v>2550.4521568046944</v>
      </c>
      <c r="J85" s="13">
        <f t="shared" si="2"/>
        <v>2437.568119830817</v>
      </c>
      <c r="K85" s="14"/>
      <c r="L85" s="14">
        <f t="shared" si="3"/>
        <v>2017.694063131863</v>
      </c>
      <c r="M85" s="13">
        <f t="shared" si="4"/>
        <v>1928.3901133922593</v>
      </c>
      <c r="N85" s="14"/>
      <c r="O85" s="14">
        <f t="shared" si="22"/>
        <v>532.7580936728314</v>
      </c>
      <c r="P85" s="13">
        <f t="shared" si="5"/>
        <v>509.17800643855765</v>
      </c>
      <c r="R85" s="14">
        <f t="shared" si="6"/>
        <v>567.6746106447448</v>
      </c>
      <c r="S85" s="13">
        <f t="shared" si="7"/>
        <v>543.6666666666666</v>
      </c>
      <c r="U85" s="14">
        <f t="shared" si="8"/>
        <v>522.0796541797163</v>
      </c>
      <c r="V85" s="13">
        <f t="shared" si="9"/>
        <v>500</v>
      </c>
      <c r="X85" s="14">
        <f t="shared" si="10"/>
        <v>1252.991170031319</v>
      </c>
      <c r="Y85" s="13">
        <f t="shared" si="11"/>
        <v>1200</v>
      </c>
      <c r="AA85" s="15">
        <f t="shared" si="14"/>
        <v>40087</v>
      </c>
      <c r="AB85" s="14">
        <f t="shared" si="23"/>
        <v>-1281.2347864974836</v>
      </c>
      <c r="AC85" s="14">
        <f t="shared" si="24"/>
        <v>-772.0567800589259</v>
      </c>
      <c r="AE85" s="14">
        <f t="shared" si="12"/>
        <v>-1202.9236968195798</v>
      </c>
      <c r="AF85" s="14">
        <f t="shared" si="13"/>
        <v>-724.8674527187671</v>
      </c>
      <c r="AH85" s="14">
        <f t="shared" si="25"/>
        <v>-76030.17907994257</v>
      </c>
      <c r="AI85" s="14">
        <f t="shared" si="26"/>
        <v>-34740.856788681456</v>
      </c>
      <c r="AK85" s="16">
        <f t="shared" si="15"/>
        <v>0</v>
      </c>
      <c r="AL85" s="16">
        <f t="shared" si="16"/>
        <v>0</v>
      </c>
      <c r="AM85" s="17">
        <f t="shared" si="17"/>
        <v>0</v>
      </c>
      <c r="AN85" s="17">
        <f t="shared" si="18"/>
        <v>0</v>
      </c>
    </row>
    <row r="86" spans="3:40" ht="12.75">
      <c r="C86" s="2">
        <f t="shared" si="19"/>
        <v>23</v>
      </c>
      <c r="D86" s="12">
        <f t="shared" si="20"/>
        <v>40118</v>
      </c>
      <c r="E86" s="12"/>
      <c r="F86" s="13">
        <f t="shared" si="21"/>
        <v>357943.10037263145</v>
      </c>
      <c r="G86" s="13">
        <f t="shared" si="0"/>
        <v>342100.39496480656</v>
      </c>
      <c r="H86" s="13"/>
      <c r="I86" s="14">
        <f t="shared" si="1"/>
        <v>2550.4521568046944</v>
      </c>
      <c r="J86" s="13">
        <f t="shared" si="2"/>
        <v>2432.5574497673097</v>
      </c>
      <c r="K86" s="14"/>
      <c r="L86" s="14">
        <f t="shared" si="3"/>
        <v>2014.695415336477</v>
      </c>
      <c r="M86" s="13">
        <f t="shared" si="4"/>
        <v>1921.5660754557273</v>
      </c>
      <c r="N86" s="14"/>
      <c r="O86" s="14">
        <f t="shared" si="22"/>
        <v>535.7567414682173</v>
      </c>
      <c r="P86" s="13">
        <f t="shared" si="5"/>
        <v>510.9913743115826</v>
      </c>
      <c r="R86" s="14">
        <f t="shared" si="6"/>
        <v>568.8439273972198</v>
      </c>
      <c r="S86" s="13">
        <f t="shared" si="7"/>
        <v>543.6666666666666</v>
      </c>
      <c r="U86" s="14">
        <f t="shared" si="8"/>
        <v>523.1550527871427</v>
      </c>
      <c r="V86" s="13">
        <f t="shared" si="9"/>
        <v>500</v>
      </c>
      <c r="X86" s="14">
        <f t="shared" si="10"/>
        <v>1255.5721266891424</v>
      </c>
      <c r="Y86" s="13">
        <f t="shared" si="11"/>
        <v>1200</v>
      </c>
      <c r="AA86" s="15">
        <f t="shared" si="14"/>
        <v>40118</v>
      </c>
      <c r="AB86" s="14">
        <f t="shared" si="23"/>
        <v>-1276.2241164339762</v>
      </c>
      <c r="AC86" s="14">
        <f t="shared" si="24"/>
        <v>-765.2327421223936</v>
      </c>
      <c r="AE86" s="14">
        <f t="shared" si="12"/>
        <v>-1194.7891681160365</v>
      </c>
      <c r="AF86" s="14">
        <f t="shared" si="13"/>
        <v>-716.4037880198355</v>
      </c>
      <c r="AH86" s="14">
        <f t="shared" si="25"/>
        <v>-77224.9682480586</v>
      </c>
      <c r="AI86" s="14">
        <f t="shared" si="26"/>
        <v>-35457.260576701294</v>
      </c>
      <c r="AK86" s="16">
        <f t="shared" si="15"/>
        <v>0</v>
      </c>
      <c r="AL86" s="16">
        <f t="shared" si="16"/>
        <v>0</v>
      </c>
      <c r="AM86" s="17">
        <f t="shared" si="17"/>
        <v>0</v>
      </c>
      <c r="AN86" s="17">
        <f t="shared" si="18"/>
        <v>0</v>
      </c>
    </row>
    <row r="87" spans="3:40" ht="12.75">
      <c r="C87" s="2">
        <f t="shared" si="19"/>
        <v>24</v>
      </c>
      <c r="D87" s="12">
        <f t="shared" si="20"/>
        <v>40148</v>
      </c>
      <c r="E87" s="12"/>
      <c r="F87" s="13">
        <f t="shared" si="21"/>
        <v>357407.34363116324</v>
      </c>
      <c r="G87" s="13">
        <f t="shared" si="0"/>
        <v>340886.18131177436</v>
      </c>
      <c r="H87" s="13"/>
      <c r="I87" s="14">
        <f t="shared" si="1"/>
        <v>2550.4521568046944</v>
      </c>
      <c r="J87" s="13">
        <f t="shared" si="2"/>
        <v>2427.5570796475376</v>
      </c>
      <c r="K87" s="14"/>
      <c r="L87" s="14">
        <f t="shared" si="3"/>
        <v>2011.6798895457914</v>
      </c>
      <c r="M87" s="13">
        <f t="shared" si="4"/>
        <v>1914.7458794011102</v>
      </c>
      <c r="N87" s="14"/>
      <c r="O87" s="14">
        <f t="shared" si="22"/>
        <v>538.772267258903</v>
      </c>
      <c r="P87" s="13">
        <f t="shared" si="5"/>
        <v>512.8112002464276</v>
      </c>
      <c r="R87" s="14">
        <f t="shared" si="6"/>
        <v>570.0156527507525</v>
      </c>
      <c r="S87" s="13">
        <f t="shared" si="7"/>
        <v>543.6666666666666</v>
      </c>
      <c r="U87" s="14">
        <f t="shared" si="8"/>
        <v>524.2326665396251</v>
      </c>
      <c r="V87" s="13">
        <f t="shared" si="9"/>
        <v>500</v>
      </c>
      <c r="X87" s="14">
        <f t="shared" si="10"/>
        <v>1258.1583996951006</v>
      </c>
      <c r="Y87" s="13">
        <f t="shared" si="11"/>
        <v>1200</v>
      </c>
      <c r="AA87" s="15">
        <f t="shared" si="14"/>
        <v>40148</v>
      </c>
      <c r="AB87" s="14">
        <f t="shared" si="23"/>
        <v>-1271.2237463142042</v>
      </c>
      <c r="AC87" s="14">
        <f t="shared" si="24"/>
        <v>-758.4125460677766</v>
      </c>
      <c r="AE87" s="14">
        <f t="shared" si="12"/>
        <v>-1186.7009697441754</v>
      </c>
      <c r="AF87" s="14">
        <f t="shared" si="13"/>
        <v>-707.9862270463971</v>
      </c>
      <c r="AH87" s="14">
        <f t="shared" si="25"/>
        <v>-78411.66921780279</v>
      </c>
      <c r="AI87" s="14">
        <f t="shared" si="26"/>
        <v>-36165.246803747694</v>
      </c>
      <c r="AK87" s="16">
        <f t="shared" si="15"/>
        <v>0</v>
      </c>
      <c r="AL87" s="16">
        <f t="shared" si="16"/>
        <v>0</v>
      </c>
      <c r="AM87" s="17">
        <f t="shared" si="17"/>
        <v>0</v>
      </c>
      <c r="AN87" s="17">
        <f t="shared" si="18"/>
        <v>0</v>
      </c>
    </row>
    <row r="88" spans="3:40" ht="12.75">
      <c r="C88" s="2">
        <f t="shared" si="19"/>
        <v>25</v>
      </c>
      <c r="D88" s="12">
        <f t="shared" si="20"/>
        <v>40179</v>
      </c>
      <c r="E88" s="12"/>
      <c r="F88" s="13">
        <f t="shared" si="21"/>
        <v>356868.57136390434</v>
      </c>
      <c r="G88" s="13">
        <f t="shared" si="0"/>
        <v>339672.6437729012</v>
      </c>
      <c r="H88" s="13"/>
      <c r="I88" s="14">
        <f t="shared" si="1"/>
        <v>2550.4521568046944</v>
      </c>
      <c r="J88" s="13">
        <f t="shared" si="2"/>
        <v>2422.5669882989164</v>
      </c>
      <c r="K88" s="14"/>
      <c r="L88" s="14">
        <f t="shared" si="3"/>
        <v>2008.6473907614125</v>
      </c>
      <c r="M88" s="13">
        <f t="shared" si="4"/>
        <v>1907.9294810563194</v>
      </c>
      <c r="N88" s="14"/>
      <c r="O88" s="14">
        <f t="shared" si="22"/>
        <v>541.8047660432819</v>
      </c>
      <c r="P88" s="13">
        <f t="shared" si="5"/>
        <v>514.6375072425967</v>
      </c>
      <c r="R88" s="14">
        <f t="shared" si="6"/>
        <v>571.1897916666666</v>
      </c>
      <c r="S88" s="13">
        <f t="shared" si="7"/>
        <v>543.6666666666666</v>
      </c>
      <c r="U88" s="14">
        <f t="shared" si="8"/>
        <v>525.3125</v>
      </c>
      <c r="V88" s="13">
        <f t="shared" si="9"/>
        <v>500</v>
      </c>
      <c r="X88" s="14">
        <f t="shared" si="10"/>
        <v>1260.75</v>
      </c>
      <c r="Y88" s="13">
        <f t="shared" si="11"/>
        <v>1200</v>
      </c>
      <c r="AA88" s="15">
        <f t="shared" si="14"/>
        <v>40179</v>
      </c>
      <c r="AB88" s="14">
        <f t="shared" si="23"/>
        <v>-1266.233654965583</v>
      </c>
      <c r="AC88" s="14">
        <f t="shared" si="24"/>
        <v>-751.5961477229862</v>
      </c>
      <c r="AE88" s="14">
        <f t="shared" si="12"/>
        <v>-1178.6588558748722</v>
      </c>
      <c r="AF88" s="14">
        <f t="shared" si="13"/>
        <v>-699.6145238133124</v>
      </c>
      <c r="AH88" s="14">
        <f t="shared" si="25"/>
        <v>-79590.32807367767</v>
      </c>
      <c r="AI88" s="14">
        <f t="shared" si="26"/>
        <v>-36864.861327561004</v>
      </c>
      <c r="AK88" s="16">
        <f t="shared" si="15"/>
        <v>0</v>
      </c>
      <c r="AL88" s="16">
        <f t="shared" si="16"/>
        <v>0</v>
      </c>
      <c r="AM88" s="17">
        <f t="shared" si="17"/>
        <v>0</v>
      </c>
      <c r="AN88" s="17">
        <f t="shared" si="18"/>
        <v>0</v>
      </c>
    </row>
    <row r="89" spans="3:40" ht="12.75">
      <c r="C89" s="2">
        <f t="shared" si="19"/>
        <v>26</v>
      </c>
      <c r="D89" s="12">
        <f t="shared" si="20"/>
        <v>40210</v>
      </c>
      <c r="E89" s="12"/>
      <c r="F89" s="13">
        <f t="shared" si="21"/>
        <v>356326.7665978611</v>
      </c>
      <c r="G89" s="13">
        <f t="shared" si="0"/>
        <v>338459.77447730425</v>
      </c>
      <c r="H89" s="13"/>
      <c r="I89" s="14">
        <f t="shared" si="1"/>
        <v>2550.4521568046944</v>
      </c>
      <c r="J89" s="13">
        <f t="shared" si="2"/>
        <v>2417.5871545923806</v>
      </c>
      <c r="K89" s="14"/>
      <c r="L89" s="14">
        <f t="shared" si="3"/>
        <v>2005.5978234502434</v>
      </c>
      <c r="M89" s="13">
        <f t="shared" si="4"/>
        <v>1901.116836210876</v>
      </c>
      <c r="N89" s="14"/>
      <c r="O89" s="14">
        <f t="shared" si="22"/>
        <v>544.854333354451</v>
      </c>
      <c r="P89" s="13">
        <f t="shared" si="5"/>
        <v>516.4703183815046</v>
      </c>
      <c r="R89" s="14">
        <f t="shared" si="6"/>
        <v>572.3663491165055</v>
      </c>
      <c r="S89" s="13">
        <f t="shared" si="7"/>
        <v>543.6666666666666</v>
      </c>
      <c r="U89" s="14">
        <f t="shared" si="8"/>
        <v>526.3945577405017</v>
      </c>
      <c r="V89" s="13">
        <f t="shared" si="9"/>
        <v>500</v>
      </c>
      <c r="X89" s="14">
        <f t="shared" si="10"/>
        <v>1263.3469385772041</v>
      </c>
      <c r="Y89" s="13">
        <f t="shared" si="11"/>
        <v>1200</v>
      </c>
      <c r="AA89" s="15">
        <f t="shared" si="14"/>
        <v>40210</v>
      </c>
      <c r="AB89" s="14">
        <f t="shared" si="23"/>
        <v>-1261.253821259047</v>
      </c>
      <c r="AC89" s="14">
        <f t="shared" si="24"/>
        <v>-744.7835028775424</v>
      </c>
      <c r="AE89" s="14">
        <f t="shared" si="12"/>
        <v>-1170.6625819388148</v>
      </c>
      <c r="AF89" s="14">
        <f t="shared" si="13"/>
        <v>-691.2884335951458</v>
      </c>
      <c r="AH89" s="14">
        <f t="shared" si="25"/>
        <v>-80760.99065561648</v>
      </c>
      <c r="AI89" s="14">
        <f t="shared" si="26"/>
        <v>-37556.14976115615</v>
      </c>
      <c r="AK89" s="16">
        <f t="shared" si="15"/>
        <v>0</v>
      </c>
      <c r="AL89" s="16">
        <f t="shared" si="16"/>
        <v>0</v>
      </c>
      <c r="AM89" s="17">
        <f t="shared" si="17"/>
        <v>0</v>
      </c>
      <c r="AN89" s="17">
        <f t="shared" si="18"/>
        <v>0</v>
      </c>
    </row>
    <row r="90" spans="3:40" ht="12.75">
      <c r="C90" s="2">
        <f t="shared" si="19"/>
        <v>27</v>
      </c>
      <c r="D90" s="12">
        <f t="shared" si="20"/>
        <v>40238</v>
      </c>
      <c r="E90" s="12"/>
      <c r="F90" s="13">
        <f t="shared" si="21"/>
        <v>355781.9122645066</v>
      </c>
      <c r="G90" s="13">
        <f t="shared" si="0"/>
        <v>337247.56554719835</v>
      </c>
      <c r="H90" s="13"/>
      <c r="I90" s="14">
        <f t="shared" si="1"/>
        <v>2550.4521568046944</v>
      </c>
      <c r="J90" s="13">
        <f t="shared" si="2"/>
        <v>2412.6175574423014</v>
      </c>
      <c r="K90" s="14"/>
      <c r="L90" s="14">
        <f t="shared" si="3"/>
        <v>2002.5310915414773</v>
      </c>
      <c r="M90" s="13">
        <f t="shared" si="4"/>
        <v>1894.3079006155353</v>
      </c>
      <c r="N90" s="14"/>
      <c r="O90" s="14">
        <f t="shared" si="22"/>
        <v>547.9210652632171</v>
      </c>
      <c r="P90" s="13">
        <f t="shared" si="5"/>
        <v>518.3096568267662</v>
      </c>
      <c r="R90" s="14">
        <f t="shared" si="6"/>
        <v>573.5453300820532</v>
      </c>
      <c r="S90" s="13">
        <f t="shared" si="7"/>
        <v>543.6666666666666</v>
      </c>
      <c r="U90" s="14">
        <f t="shared" si="8"/>
        <v>527.4788443427834</v>
      </c>
      <c r="V90" s="13">
        <f t="shared" si="9"/>
        <v>500</v>
      </c>
      <c r="X90" s="14">
        <f t="shared" si="10"/>
        <v>1265.9492264226803</v>
      </c>
      <c r="Y90" s="13">
        <f t="shared" si="11"/>
        <v>1200</v>
      </c>
      <c r="AA90" s="15">
        <f t="shared" si="14"/>
        <v>40238</v>
      </c>
      <c r="AB90" s="14">
        <f t="shared" si="23"/>
        <v>-1256.284224108968</v>
      </c>
      <c r="AC90" s="14">
        <f t="shared" si="24"/>
        <v>-737.9745672822017</v>
      </c>
      <c r="AE90" s="14">
        <f t="shared" si="12"/>
        <v>-1162.7119046201706</v>
      </c>
      <c r="AF90" s="14">
        <f t="shared" si="13"/>
        <v>-683.0077129198345</v>
      </c>
      <c r="AH90" s="14">
        <f t="shared" si="25"/>
        <v>-81923.70256023665</v>
      </c>
      <c r="AI90" s="14">
        <f t="shared" si="26"/>
        <v>-38239.15747407598</v>
      </c>
      <c r="AK90" s="16">
        <f t="shared" si="15"/>
        <v>0</v>
      </c>
      <c r="AL90" s="16">
        <f t="shared" si="16"/>
        <v>0</v>
      </c>
      <c r="AM90" s="17">
        <f t="shared" si="17"/>
        <v>0</v>
      </c>
      <c r="AN90" s="17">
        <f t="shared" si="18"/>
        <v>0</v>
      </c>
    </row>
    <row r="91" spans="3:40" ht="12.75">
      <c r="C91" s="2">
        <f t="shared" si="19"/>
        <v>28</v>
      </c>
      <c r="D91" s="12">
        <f t="shared" si="20"/>
        <v>40269</v>
      </c>
      <c r="E91" s="12"/>
      <c r="F91" s="13">
        <f t="shared" si="21"/>
        <v>355233.9911992434</v>
      </c>
      <c r="G91" s="13">
        <f t="shared" si="0"/>
        <v>336036.00909782853</v>
      </c>
      <c r="H91" s="13"/>
      <c r="I91" s="14">
        <f t="shared" si="1"/>
        <v>2550.4521568046944</v>
      </c>
      <c r="J91" s="13">
        <f t="shared" si="2"/>
        <v>2407.6581758063917</v>
      </c>
      <c r="K91" s="14"/>
      <c r="L91" s="14">
        <f t="shared" si="3"/>
        <v>1999.4470984235686</v>
      </c>
      <c r="M91" s="13">
        <f t="shared" si="4"/>
        <v>1887.5026299819008</v>
      </c>
      <c r="N91" s="14"/>
      <c r="O91" s="14">
        <f t="shared" si="22"/>
        <v>551.0050583811258</v>
      </c>
      <c r="P91" s="13">
        <f t="shared" si="5"/>
        <v>520.1555458244908</v>
      </c>
      <c r="R91" s="14">
        <f t="shared" si="6"/>
        <v>574.7267395553553</v>
      </c>
      <c r="S91" s="13">
        <f t="shared" si="7"/>
        <v>543.6666666666666</v>
      </c>
      <c r="U91" s="14">
        <f t="shared" si="8"/>
        <v>528.5653643979356</v>
      </c>
      <c r="V91" s="13">
        <f t="shared" si="9"/>
        <v>500</v>
      </c>
      <c r="X91" s="14">
        <f t="shared" si="10"/>
        <v>1268.5568745550454</v>
      </c>
      <c r="Y91" s="13">
        <f t="shared" si="11"/>
        <v>1200</v>
      </c>
      <c r="AA91" s="15">
        <f t="shared" si="14"/>
        <v>40269</v>
      </c>
      <c r="AB91" s="14">
        <f t="shared" si="23"/>
        <v>-1251.3248424730582</v>
      </c>
      <c r="AC91" s="14">
        <f t="shared" si="24"/>
        <v>-731.1692966485674</v>
      </c>
      <c r="AE91" s="14">
        <f t="shared" si="12"/>
        <v>-1154.8065818502757</v>
      </c>
      <c r="AF91" s="14">
        <f t="shared" si="13"/>
        <v>-674.7721195623765</v>
      </c>
      <c r="AH91" s="14">
        <f t="shared" si="25"/>
        <v>-83078.50914208693</v>
      </c>
      <c r="AI91" s="14">
        <f t="shared" si="26"/>
        <v>-38913.92959363836</v>
      </c>
      <c r="AK91" s="16">
        <f t="shared" si="15"/>
        <v>0</v>
      </c>
      <c r="AL91" s="16">
        <f t="shared" si="16"/>
        <v>0</v>
      </c>
      <c r="AM91" s="17">
        <f t="shared" si="17"/>
        <v>0</v>
      </c>
      <c r="AN91" s="17">
        <f t="shared" si="18"/>
        <v>0</v>
      </c>
    </row>
    <row r="92" spans="3:40" ht="12.75">
      <c r="C92" s="2">
        <f t="shared" si="19"/>
        <v>29</v>
      </c>
      <c r="D92" s="12">
        <f t="shared" si="20"/>
        <v>40299</v>
      </c>
      <c r="E92" s="12"/>
      <c r="F92" s="13">
        <f t="shared" si="21"/>
        <v>354682.9861408623</v>
      </c>
      <c r="G92" s="13">
        <f t="shared" si="0"/>
        <v>334825.09723740147</v>
      </c>
      <c r="H92" s="13"/>
      <c r="I92" s="14">
        <f t="shared" si="1"/>
        <v>2550.4521568046944</v>
      </c>
      <c r="J92" s="13">
        <f t="shared" si="2"/>
        <v>2402.7089886856193</v>
      </c>
      <c r="K92" s="14"/>
      <c r="L92" s="14">
        <f t="shared" si="3"/>
        <v>1996.3457469411906</v>
      </c>
      <c r="M92" s="13">
        <f t="shared" si="4"/>
        <v>1880.7009799820435</v>
      </c>
      <c r="N92" s="14"/>
      <c r="O92" s="14">
        <f t="shared" si="22"/>
        <v>554.1064098635038</v>
      </c>
      <c r="P92" s="13">
        <f t="shared" si="5"/>
        <v>522.0080087035758</v>
      </c>
      <c r="R92" s="14">
        <f t="shared" si="6"/>
        <v>575.9105825387398</v>
      </c>
      <c r="S92" s="13">
        <f t="shared" si="7"/>
        <v>543.6666666666666</v>
      </c>
      <c r="U92" s="14">
        <f t="shared" si="8"/>
        <v>529.6541225065051</v>
      </c>
      <c r="V92" s="13">
        <f t="shared" si="9"/>
        <v>500</v>
      </c>
      <c r="X92" s="14">
        <f t="shared" si="10"/>
        <v>1271.1698940156123</v>
      </c>
      <c r="Y92" s="13">
        <f t="shared" si="11"/>
        <v>1200</v>
      </c>
      <c r="AA92" s="15">
        <f t="shared" si="14"/>
        <v>40299</v>
      </c>
      <c r="AB92" s="14">
        <f t="shared" si="23"/>
        <v>-1246.3756553522858</v>
      </c>
      <c r="AC92" s="14">
        <f t="shared" si="24"/>
        <v>-724.36764664871</v>
      </c>
      <c r="AE92" s="14">
        <f t="shared" si="12"/>
        <v>-1146.9463728013602</v>
      </c>
      <c r="AF92" s="14">
        <f t="shared" si="13"/>
        <v>-666.5814125385562</v>
      </c>
      <c r="AH92" s="14">
        <f t="shared" si="25"/>
        <v>-84225.4555148883</v>
      </c>
      <c r="AI92" s="14">
        <f t="shared" si="26"/>
        <v>-39580.511006176916</v>
      </c>
      <c r="AK92" s="16">
        <f t="shared" si="15"/>
        <v>0</v>
      </c>
      <c r="AL92" s="16">
        <f t="shared" si="16"/>
        <v>0</v>
      </c>
      <c r="AM92" s="17">
        <f t="shared" si="17"/>
        <v>0</v>
      </c>
      <c r="AN92" s="17">
        <f t="shared" si="18"/>
        <v>0</v>
      </c>
    </row>
    <row r="93" spans="3:40" ht="12.75">
      <c r="C93" s="2">
        <f t="shared" si="19"/>
        <v>30</v>
      </c>
      <c r="D93" s="12">
        <f t="shared" si="20"/>
        <v>40330</v>
      </c>
      <c r="E93" s="12"/>
      <c r="F93" s="13">
        <f t="shared" si="21"/>
        <v>354128.8797309988</v>
      </c>
      <c r="G93" s="13">
        <f t="shared" si="0"/>
        <v>333614.8220670176</v>
      </c>
      <c r="H93" s="13"/>
      <c r="I93" s="14">
        <f t="shared" si="1"/>
        <v>2550.4521568046944</v>
      </c>
      <c r="J93" s="13">
        <f t="shared" si="2"/>
        <v>2397.7699751241184</v>
      </c>
      <c r="K93" s="14"/>
      <c r="L93" s="14">
        <f t="shared" si="3"/>
        <v>1993.226939392174</v>
      </c>
      <c r="M93" s="13">
        <f t="shared" si="4"/>
        <v>1873.9029062481175</v>
      </c>
      <c r="N93" s="14"/>
      <c r="O93" s="14">
        <f t="shared" si="22"/>
        <v>557.2252174125204</v>
      </c>
      <c r="P93" s="13">
        <f t="shared" si="5"/>
        <v>523.8670688760012</v>
      </c>
      <c r="R93" s="14">
        <f t="shared" si="6"/>
        <v>577.0968640448395</v>
      </c>
      <c r="S93" s="13">
        <f t="shared" si="7"/>
        <v>543.6666666666666</v>
      </c>
      <c r="U93" s="14">
        <f t="shared" si="8"/>
        <v>530.7451232785158</v>
      </c>
      <c r="V93" s="13">
        <f t="shared" si="9"/>
        <v>500</v>
      </c>
      <c r="X93" s="14">
        <f t="shared" si="10"/>
        <v>1273.7882958684381</v>
      </c>
      <c r="Y93" s="13">
        <f t="shared" si="11"/>
        <v>1200</v>
      </c>
      <c r="AA93" s="15">
        <f t="shared" si="14"/>
        <v>40330</v>
      </c>
      <c r="AB93" s="14">
        <f t="shared" si="23"/>
        <v>-1241.436641790785</v>
      </c>
      <c r="AC93" s="14">
        <f t="shared" si="24"/>
        <v>-717.5695729147837</v>
      </c>
      <c r="AE93" s="14">
        <f t="shared" si="12"/>
        <v>-1139.1310378803064</v>
      </c>
      <c r="AF93" s="14">
        <f t="shared" si="13"/>
        <v>-658.4353520987022</v>
      </c>
      <c r="AH93" s="14">
        <f t="shared" si="25"/>
        <v>-85364.5865527686</v>
      </c>
      <c r="AI93" s="14">
        <f t="shared" si="26"/>
        <v>-40238.946358275614</v>
      </c>
      <c r="AK93" s="16">
        <f t="shared" si="15"/>
        <v>0</v>
      </c>
      <c r="AL93" s="16">
        <f t="shared" si="16"/>
        <v>0</v>
      </c>
      <c r="AM93" s="17">
        <f t="shared" si="17"/>
        <v>0</v>
      </c>
      <c r="AN93" s="17">
        <f t="shared" si="18"/>
        <v>0</v>
      </c>
    </row>
    <row r="94" spans="3:40" ht="12.75">
      <c r="C94" s="2">
        <f t="shared" si="19"/>
        <v>31</v>
      </c>
      <c r="D94" s="12">
        <f t="shared" si="20"/>
        <v>40360</v>
      </c>
      <c r="E94" s="12"/>
      <c r="F94" s="13">
        <f t="shared" si="21"/>
        <v>353571.65451358625</v>
      </c>
      <c r="G94" s="13">
        <f t="shared" si="0"/>
        <v>332405.1756806022</v>
      </c>
      <c r="H94" s="13"/>
      <c r="I94" s="14">
        <f t="shared" si="1"/>
        <v>2550.4521568046944</v>
      </c>
      <c r="J94" s="13">
        <f t="shared" si="2"/>
        <v>2392.8411142090995</v>
      </c>
      <c r="K94" s="14"/>
      <c r="L94" s="14">
        <f t="shared" si="3"/>
        <v>1990.0905775244298</v>
      </c>
      <c r="M94" s="13">
        <f t="shared" si="4"/>
        <v>1867.1083643719742</v>
      </c>
      <c r="N94" s="14"/>
      <c r="O94" s="14">
        <f t="shared" si="22"/>
        <v>560.3615792802646</v>
      </c>
      <c r="P94" s="13">
        <f t="shared" si="5"/>
        <v>525.7327498371252</v>
      </c>
      <c r="R94" s="14">
        <f t="shared" si="6"/>
        <v>578.2855890966116</v>
      </c>
      <c r="S94" s="13">
        <f t="shared" si="7"/>
        <v>543.6666666666666</v>
      </c>
      <c r="U94" s="14">
        <f t="shared" si="8"/>
        <v>531.8383713334871</v>
      </c>
      <c r="V94" s="13">
        <f t="shared" si="9"/>
        <v>500</v>
      </c>
      <c r="X94" s="14">
        <f t="shared" si="10"/>
        <v>1276.412091200369</v>
      </c>
      <c r="Y94" s="13">
        <f t="shared" si="11"/>
        <v>1200</v>
      </c>
      <c r="AA94" s="15">
        <f t="shared" si="14"/>
        <v>40360</v>
      </c>
      <c r="AB94" s="14">
        <f t="shared" si="23"/>
        <v>-1236.507780875766</v>
      </c>
      <c r="AC94" s="14">
        <f t="shared" si="24"/>
        <v>-710.7750310386408</v>
      </c>
      <c r="AE94" s="14">
        <f t="shared" si="12"/>
        <v>-1131.3603387224334</v>
      </c>
      <c r="AF94" s="14">
        <f t="shared" si="13"/>
        <v>-650.3336997214726</v>
      </c>
      <c r="AH94" s="14">
        <f t="shared" si="25"/>
        <v>-86495.94689149102</v>
      </c>
      <c r="AI94" s="14">
        <f t="shared" si="26"/>
        <v>-40889.280057997086</v>
      </c>
      <c r="AK94" s="16">
        <f t="shared" si="15"/>
        <v>0</v>
      </c>
      <c r="AL94" s="16">
        <f t="shared" si="16"/>
        <v>0</v>
      </c>
      <c r="AM94" s="17">
        <f t="shared" si="17"/>
        <v>0</v>
      </c>
      <c r="AN94" s="17">
        <f t="shared" si="18"/>
        <v>0</v>
      </c>
    </row>
    <row r="95" spans="3:40" ht="12.75">
      <c r="C95" s="2">
        <f t="shared" si="19"/>
        <v>32</v>
      </c>
      <c r="D95" s="12">
        <f t="shared" si="20"/>
        <v>40391</v>
      </c>
      <c r="E95" s="12"/>
      <c r="F95" s="13">
        <f t="shared" si="21"/>
        <v>353011.292934306</v>
      </c>
      <c r="G95" s="13">
        <f t="shared" si="0"/>
        <v>331196.15016483684</v>
      </c>
      <c r="H95" s="13"/>
      <c r="I95" s="14">
        <f t="shared" si="1"/>
        <v>2550.4521568046944</v>
      </c>
      <c r="J95" s="13">
        <f t="shared" si="2"/>
        <v>2387.9223850707613</v>
      </c>
      <c r="K95" s="14"/>
      <c r="L95" s="14">
        <f t="shared" si="3"/>
        <v>1986.9365625328535</v>
      </c>
      <c r="M95" s="13">
        <f t="shared" si="4"/>
        <v>1860.3173099047792</v>
      </c>
      <c r="N95" s="14"/>
      <c r="O95" s="14">
        <f t="shared" si="22"/>
        <v>563.5155942718409</v>
      </c>
      <c r="P95" s="13">
        <f t="shared" si="5"/>
        <v>527.605075165982</v>
      </c>
      <c r="R95" s="14">
        <f t="shared" si="6"/>
        <v>579.4767627273603</v>
      </c>
      <c r="S95" s="13">
        <f t="shared" si="7"/>
        <v>543.6666666666666</v>
      </c>
      <c r="U95" s="14">
        <f t="shared" si="8"/>
        <v>532.933871300454</v>
      </c>
      <c r="V95" s="13">
        <f t="shared" si="9"/>
        <v>500</v>
      </c>
      <c r="X95" s="14">
        <f t="shared" si="10"/>
        <v>1279.0412911210897</v>
      </c>
      <c r="Y95" s="13">
        <f t="shared" si="11"/>
        <v>1200</v>
      </c>
      <c r="AA95" s="15">
        <f t="shared" si="14"/>
        <v>40391</v>
      </c>
      <c r="AB95" s="14">
        <f t="shared" si="23"/>
        <v>-1231.5890517374278</v>
      </c>
      <c r="AC95" s="14">
        <f t="shared" si="24"/>
        <v>-703.9839765714457</v>
      </c>
      <c r="AE95" s="14">
        <f t="shared" si="12"/>
        <v>-1123.6340381853167</v>
      </c>
      <c r="AF95" s="14">
        <f t="shared" si="13"/>
        <v>-642.2762181076736</v>
      </c>
      <c r="AH95" s="14">
        <f t="shared" si="25"/>
        <v>-87619.58092967635</v>
      </c>
      <c r="AI95" s="14">
        <f t="shared" si="26"/>
        <v>-41531.55627610476</v>
      </c>
      <c r="AK95" s="16">
        <f t="shared" si="15"/>
        <v>0</v>
      </c>
      <c r="AL95" s="16">
        <f t="shared" si="16"/>
        <v>0</v>
      </c>
      <c r="AM95" s="17">
        <f t="shared" si="17"/>
        <v>0</v>
      </c>
      <c r="AN95" s="17">
        <f t="shared" si="18"/>
        <v>0</v>
      </c>
    </row>
    <row r="96" spans="3:40" ht="12.75">
      <c r="C96" s="2">
        <f t="shared" si="19"/>
        <v>33</v>
      </c>
      <c r="D96" s="12">
        <f t="shared" si="20"/>
        <v>40422</v>
      </c>
      <c r="E96" s="12"/>
      <c r="F96" s="13">
        <f t="shared" si="21"/>
        <v>352447.7773400342</v>
      </c>
      <c r="G96" s="13">
        <f t="shared" si="0"/>
        <v>329987.73759909096</v>
      </c>
      <c r="H96" s="13"/>
      <c r="I96" s="14">
        <f t="shared" si="1"/>
        <v>2550.4521568046944</v>
      </c>
      <c r="J96" s="13">
        <f t="shared" si="2"/>
        <v>2383.0137668822026</v>
      </c>
      <c r="K96" s="14"/>
      <c r="L96" s="14">
        <f t="shared" si="3"/>
        <v>1983.764795056212</v>
      </c>
      <c r="M96" s="13">
        <f t="shared" si="4"/>
        <v>1853.5296983566232</v>
      </c>
      <c r="N96" s="14"/>
      <c r="O96" s="14">
        <f t="shared" si="22"/>
        <v>566.6873617484823</v>
      </c>
      <c r="P96" s="13">
        <f t="shared" si="5"/>
        <v>529.4840685255792</v>
      </c>
      <c r="R96" s="14">
        <f t="shared" si="6"/>
        <v>580.6703899807571</v>
      </c>
      <c r="S96" s="13">
        <f t="shared" si="7"/>
        <v>543.6666666666666</v>
      </c>
      <c r="U96" s="14">
        <f t="shared" si="8"/>
        <v>534.0316278179864</v>
      </c>
      <c r="V96" s="13">
        <f t="shared" si="9"/>
        <v>500</v>
      </c>
      <c r="X96" s="14">
        <f t="shared" si="10"/>
        <v>1281.6759067631674</v>
      </c>
      <c r="Y96" s="13">
        <f t="shared" si="11"/>
        <v>1200</v>
      </c>
      <c r="AA96" s="15">
        <f t="shared" si="14"/>
        <v>40422</v>
      </c>
      <c r="AB96" s="14">
        <f t="shared" si="23"/>
        <v>-1226.6804335488691</v>
      </c>
      <c r="AC96" s="14">
        <f t="shared" si="24"/>
        <v>-697.1963650232899</v>
      </c>
      <c r="AE96" s="14">
        <f t="shared" si="12"/>
        <v>-1115.9519003426362</v>
      </c>
      <c r="AF96" s="14">
        <f t="shared" si="13"/>
        <v>-634.2626711741079</v>
      </c>
      <c r="AH96" s="14">
        <f t="shared" si="25"/>
        <v>-88735.53283001899</v>
      </c>
      <c r="AI96" s="14">
        <f t="shared" si="26"/>
        <v>-42165.81894727887</v>
      </c>
      <c r="AK96" s="16">
        <f t="shared" si="15"/>
        <v>0</v>
      </c>
      <c r="AL96" s="16">
        <f t="shared" si="16"/>
        <v>0</v>
      </c>
      <c r="AM96" s="17">
        <f t="shared" si="17"/>
        <v>0</v>
      </c>
      <c r="AN96" s="17">
        <f t="shared" si="18"/>
        <v>0</v>
      </c>
    </row>
    <row r="97" spans="3:40" ht="12.75">
      <c r="C97" s="2">
        <f t="shared" si="19"/>
        <v>34</v>
      </c>
      <c r="D97" s="12">
        <f t="shared" si="20"/>
        <v>40452</v>
      </c>
      <c r="E97" s="12"/>
      <c r="F97" s="13">
        <f t="shared" si="21"/>
        <v>351881.0899782857</v>
      </c>
      <c r="G97" s="13">
        <f t="shared" si="0"/>
        <v>328779.93005535234</v>
      </c>
      <c r="H97" s="13"/>
      <c r="I97" s="14">
        <f t="shared" si="1"/>
        <v>2550.4521568046944</v>
      </c>
      <c r="J97" s="13">
        <f t="shared" si="2"/>
        <v>2378.1152388593337</v>
      </c>
      <c r="K97" s="14"/>
      <c r="L97" s="14">
        <f t="shared" si="3"/>
        <v>1980.5751751740152</v>
      </c>
      <c r="M97" s="13">
        <f t="shared" si="4"/>
        <v>1846.7454851961372</v>
      </c>
      <c r="N97" s="14"/>
      <c r="O97" s="14">
        <f t="shared" si="22"/>
        <v>569.8769816306792</v>
      </c>
      <c r="P97" s="13">
        <f t="shared" si="5"/>
        <v>531.3697536631965</v>
      </c>
      <c r="R97" s="14">
        <f t="shared" si="6"/>
        <v>581.8664759108633</v>
      </c>
      <c r="S97" s="13">
        <f t="shared" si="7"/>
        <v>543.6666666666666</v>
      </c>
      <c r="U97" s="14">
        <f t="shared" si="8"/>
        <v>535.1316455342092</v>
      </c>
      <c r="V97" s="13">
        <f t="shared" si="9"/>
        <v>500</v>
      </c>
      <c r="X97" s="14">
        <f t="shared" si="10"/>
        <v>1284.3159492821019</v>
      </c>
      <c r="Y97" s="13">
        <f t="shared" si="11"/>
        <v>1200</v>
      </c>
      <c r="AA97" s="15">
        <f t="shared" si="14"/>
        <v>40452</v>
      </c>
      <c r="AB97" s="14">
        <f t="shared" si="23"/>
        <v>-1221.7819055260002</v>
      </c>
      <c r="AC97" s="14">
        <f t="shared" si="24"/>
        <v>-690.4121518628036</v>
      </c>
      <c r="AE97" s="14">
        <f t="shared" si="12"/>
        <v>-1108.3136904780563</v>
      </c>
      <c r="AF97" s="14">
        <f t="shared" si="13"/>
        <v>-626.2928240474555</v>
      </c>
      <c r="AH97" s="14">
        <f t="shared" si="25"/>
        <v>-89843.84652049704</v>
      </c>
      <c r="AI97" s="14">
        <f t="shared" si="26"/>
        <v>-42792.11177132633</v>
      </c>
      <c r="AK97" s="16">
        <f t="shared" si="15"/>
        <v>0</v>
      </c>
      <c r="AL97" s="16">
        <f t="shared" si="16"/>
        <v>0</v>
      </c>
      <c r="AM97" s="17">
        <f t="shared" si="17"/>
        <v>0</v>
      </c>
      <c r="AN97" s="17">
        <f t="shared" si="18"/>
        <v>0</v>
      </c>
    </row>
    <row r="98" spans="3:40" ht="12.75">
      <c r="C98" s="2">
        <f t="shared" si="19"/>
        <v>35</v>
      </c>
      <c r="D98" s="12">
        <f t="shared" si="20"/>
        <v>40483</v>
      </c>
      <c r="E98" s="12"/>
      <c r="F98" s="13">
        <f t="shared" si="21"/>
        <v>351311.212996655</v>
      </c>
      <c r="G98" s="13">
        <f t="shared" si="0"/>
        <v>327572.71959815844</v>
      </c>
      <c r="H98" s="13"/>
      <c r="I98" s="14">
        <f t="shared" si="1"/>
        <v>2550.4521568046944</v>
      </c>
      <c r="J98" s="13">
        <f t="shared" si="2"/>
        <v>2373.2267802607903</v>
      </c>
      <c r="K98" s="14"/>
      <c r="L98" s="14">
        <f t="shared" si="3"/>
        <v>1977.3676024033655</v>
      </c>
      <c r="M98" s="13">
        <f t="shared" si="4"/>
        <v>1839.9646258501032</v>
      </c>
      <c r="N98" s="14"/>
      <c r="O98" s="14">
        <f t="shared" si="22"/>
        <v>573.0845544013289</v>
      </c>
      <c r="P98" s="13">
        <f t="shared" si="5"/>
        <v>533.2621544106873</v>
      </c>
      <c r="R98" s="14">
        <f t="shared" si="6"/>
        <v>583.0650255821503</v>
      </c>
      <c r="S98" s="13">
        <f t="shared" si="7"/>
        <v>543.6666666666666</v>
      </c>
      <c r="U98" s="14">
        <f t="shared" si="8"/>
        <v>536.2339291068212</v>
      </c>
      <c r="V98" s="13">
        <f t="shared" si="9"/>
        <v>500</v>
      </c>
      <c r="X98" s="14">
        <f t="shared" si="10"/>
        <v>1286.9614298563708</v>
      </c>
      <c r="Y98" s="13">
        <f t="shared" si="11"/>
        <v>1200</v>
      </c>
      <c r="AA98" s="15">
        <f t="shared" si="14"/>
        <v>40483</v>
      </c>
      <c r="AB98" s="14">
        <f t="shared" si="23"/>
        <v>-1216.8934469274568</v>
      </c>
      <c r="AC98" s="14">
        <f t="shared" si="24"/>
        <v>-683.6312925167695</v>
      </c>
      <c r="AE98" s="14">
        <f t="shared" si="12"/>
        <v>-1100.7191750791371</v>
      </c>
      <c r="AF98" s="14">
        <f t="shared" si="13"/>
        <v>-618.3664430581827</v>
      </c>
      <c r="AH98" s="14">
        <f t="shared" si="25"/>
        <v>-90944.56569557618</v>
      </c>
      <c r="AI98" s="14">
        <f t="shared" si="26"/>
        <v>-43410.478214384515</v>
      </c>
      <c r="AK98" s="16">
        <f t="shared" si="15"/>
        <v>0</v>
      </c>
      <c r="AL98" s="16">
        <f t="shared" si="16"/>
        <v>0</v>
      </c>
      <c r="AM98" s="17">
        <f t="shared" si="17"/>
        <v>0</v>
      </c>
      <c r="AN98" s="17">
        <f t="shared" si="18"/>
        <v>0</v>
      </c>
    </row>
    <row r="99" spans="3:40" ht="12.75">
      <c r="C99" s="2">
        <f t="shared" si="19"/>
        <v>36</v>
      </c>
      <c r="D99" s="12">
        <f t="shared" si="20"/>
        <v>40513</v>
      </c>
      <c r="E99" s="12"/>
      <c r="F99" s="13">
        <f t="shared" si="21"/>
        <v>350738.12844225374</v>
      </c>
      <c r="G99" s="13">
        <f t="shared" si="0"/>
        <v>326366.09828452725</v>
      </c>
      <c r="H99" s="13"/>
      <c r="I99" s="14">
        <f t="shared" si="1"/>
        <v>2550.4521568046944</v>
      </c>
      <c r="J99" s="13">
        <f t="shared" si="2"/>
        <v>2368.348370387842</v>
      </c>
      <c r="K99" s="14"/>
      <c r="L99" s="14">
        <f t="shared" si="3"/>
        <v>1974.1419756957955</v>
      </c>
      <c r="M99" s="13">
        <f t="shared" si="4"/>
        <v>1833.187075703065</v>
      </c>
      <c r="N99" s="14"/>
      <c r="O99" s="14">
        <f t="shared" si="22"/>
        <v>576.3101811088989</v>
      </c>
      <c r="P99" s="13">
        <f t="shared" si="5"/>
        <v>535.1612946847772</v>
      </c>
      <c r="R99" s="14">
        <f t="shared" si="6"/>
        <v>584.2660440695212</v>
      </c>
      <c r="S99" s="13">
        <f t="shared" si="7"/>
        <v>543.6666666666666</v>
      </c>
      <c r="U99" s="14">
        <f t="shared" si="8"/>
        <v>537.3384832031157</v>
      </c>
      <c r="V99" s="13">
        <f t="shared" si="9"/>
        <v>500</v>
      </c>
      <c r="X99" s="14">
        <f t="shared" si="10"/>
        <v>1289.6123596874777</v>
      </c>
      <c r="Y99" s="13">
        <f t="shared" si="11"/>
        <v>1200</v>
      </c>
      <c r="AA99" s="15">
        <f t="shared" si="14"/>
        <v>40513</v>
      </c>
      <c r="AB99" s="14">
        <f t="shared" si="23"/>
        <v>-1212.0150370545084</v>
      </c>
      <c r="AC99" s="14">
        <f t="shared" si="24"/>
        <v>-676.8537423697312</v>
      </c>
      <c r="AE99" s="14">
        <f t="shared" si="12"/>
        <v>-1093.1681218312717</v>
      </c>
      <c r="AF99" s="14">
        <f t="shared" si="13"/>
        <v>-610.4832957344819</v>
      </c>
      <c r="AH99" s="14">
        <f t="shared" si="25"/>
        <v>-92037.73381740745</v>
      </c>
      <c r="AI99" s="14">
        <f t="shared" si="26"/>
        <v>-44020.961510119</v>
      </c>
      <c r="AK99" s="16">
        <f t="shared" si="15"/>
        <v>0</v>
      </c>
      <c r="AL99" s="16">
        <f t="shared" si="16"/>
        <v>0</v>
      </c>
      <c r="AM99" s="17">
        <f t="shared" si="17"/>
        <v>0</v>
      </c>
      <c r="AN99" s="17">
        <f t="shared" si="18"/>
        <v>0</v>
      </c>
    </row>
    <row r="100" spans="3:40" ht="12.75">
      <c r="C100" s="2">
        <f t="shared" si="19"/>
        <v>37</v>
      </c>
      <c r="D100" s="12">
        <f t="shared" si="20"/>
        <v>40544</v>
      </c>
      <c r="E100" s="12"/>
      <c r="F100" s="13">
        <f t="shared" si="21"/>
        <v>350161.81826114486</v>
      </c>
      <c r="G100" s="13">
        <f t="shared" si="0"/>
        <v>325160.0581638873</v>
      </c>
      <c r="H100" s="13"/>
      <c r="I100" s="14">
        <f t="shared" si="1"/>
        <v>2550.4521568046944</v>
      </c>
      <c r="J100" s="13">
        <f t="shared" si="2"/>
        <v>2363.4799885843086</v>
      </c>
      <c r="K100" s="14"/>
      <c r="L100" s="14">
        <f t="shared" si="3"/>
        <v>1970.898193434081</v>
      </c>
      <c r="M100" s="13">
        <f t="shared" si="4"/>
        <v>1826.4127900969381</v>
      </c>
      <c r="N100" s="14"/>
      <c r="O100" s="14">
        <f t="shared" si="22"/>
        <v>579.5539633706135</v>
      </c>
      <c r="P100" s="13">
        <f t="shared" si="5"/>
        <v>537.0671984873702</v>
      </c>
      <c r="R100" s="14">
        <f t="shared" si="6"/>
        <v>585.4695364583332</v>
      </c>
      <c r="S100" s="13">
        <f t="shared" si="7"/>
        <v>543.6666666666666</v>
      </c>
      <c r="U100" s="14">
        <f t="shared" si="8"/>
        <v>538.4453124999999</v>
      </c>
      <c r="V100" s="13">
        <f t="shared" si="9"/>
        <v>500</v>
      </c>
      <c r="X100" s="14">
        <f t="shared" si="10"/>
        <v>1292.26875</v>
      </c>
      <c r="Y100" s="13">
        <f t="shared" si="11"/>
        <v>1200</v>
      </c>
      <c r="AA100" s="15">
        <f t="shared" si="14"/>
        <v>40544</v>
      </c>
      <c r="AB100" s="14">
        <f t="shared" si="23"/>
        <v>-1207.146655250975</v>
      </c>
      <c r="AC100" s="14">
        <f t="shared" si="24"/>
        <v>-670.0794567636049</v>
      </c>
      <c r="AE100" s="14">
        <f t="shared" si="12"/>
        <v>-1085.6602996116603</v>
      </c>
      <c r="AF100" s="14">
        <f t="shared" si="13"/>
        <v>-602.643150796243</v>
      </c>
      <c r="AH100" s="14">
        <f t="shared" si="25"/>
        <v>-93123.39411701911</v>
      </c>
      <c r="AI100" s="14">
        <f t="shared" si="26"/>
        <v>-44623.60466091524</v>
      </c>
      <c r="AK100" s="16">
        <f t="shared" si="15"/>
        <v>0</v>
      </c>
      <c r="AL100" s="16">
        <f t="shared" si="16"/>
        <v>0</v>
      </c>
      <c r="AM100" s="17">
        <f t="shared" si="17"/>
        <v>0</v>
      </c>
      <c r="AN100" s="17">
        <f t="shared" si="18"/>
        <v>0</v>
      </c>
    </row>
    <row r="101" spans="3:40" ht="12.75">
      <c r="C101" s="2">
        <f t="shared" si="19"/>
        <v>38</v>
      </c>
      <c r="D101" s="12">
        <f t="shared" si="20"/>
        <v>40575</v>
      </c>
      <c r="E101" s="12"/>
      <c r="F101" s="13">
        <f t="shared" si="21"/>
        <v>349582.26429777424</v>
      </c>
      <c r="G101" s="13">
        <f t="shared" si="0"/>
        <v>323954.59127800853</v>
      </c>
      <c r="H101" s="13"/>
      <c r="I101" s="14">
        <f t="shared" si="1"/>
        <v>2550.4521568046944</v>
      </c>
      <c r="J101" s="13">
        <f t="shared" si="2"/>
        <v>2358.6216142364688</v>
      </c>
      <c r="K101" s="14"/>
      <c r="L101" s="14">
        <f t="shared" si="3"/>
        <v>1967.636153429043</v>
      </c>
      <c r="M101" s="13">
        <f t="shared" si="4"/>
        <v>1819.641724330621</v>
      </c>
      <c r="N101" s="14"/>
      <c r="O101" s="14">
        <f t="shared" si="22"/>
        <v>582.8160033756515</v>
      </c>
      <c r="P101" s="13">
        <f t="shared" si="5"/>
        <v>538.9798899058478</v>
      </c>
      <c r="R101" s="14">
        <f t="shared" si="6"/>
        <v>586.6755078444181</v>
      </c>
      <c r="S101" s="13">
        <f t="shared" si="7"/>
        <v>543.6666666666666</v>
      </c>
      <c r="U101" s="14">
        <f t="shared" si="8"/>
        <v>539.5544216840142</v>
      </c>
      <c r="V101" s="13">
        <f t="shared" si="9"/>
        <v>500</v>
      </c>
      <c r="X101" s="14">
        <f t="shared" si="10"/>
        <v>1294.9306120416343</v>
      </c>
      <c r="Y101" s="13">
        <f t="shared" si="11"/>
        <v>1200</v>
      </c>
      <c r="AA101" s="15">
        <f t="shared" si="14"/>
        <v>40575</v>
      </c>
      <c r="AB101" s="14">
        <f t="shared" si="23"/>
        <v>-1202.2882809031353</v>
      </c>
      <c r="AC101" s="14">
        <f t="shared" si="24"/>
        <v>-663.3083909972875</v>
      </c>
      <c r="AE101" s="14">
        <f t="shared" si="12"/>
        <v>-1078.1954784833072</v>
      </c>
      <c r="AF101" s="14">
        <f t="shared" si="13"/>
        <v>-594.8457781490532</v>
      </c>
      <c r="AH101" s="14">
        <f t="shared" si="25"/>
        <v>-94201.58959550242</v>
      </c>
      <c r="AI101" s="14">
        <f t="shared" si="26"/>
        <v>-45218.45043906429</v>
      </c>
      <c r="AK101" s="16">
        <f t="shared" si="15"/>
        <v>0</v>
      </c>
      <c r="AL101" s="16">
        <f t="shared" si="16"/>
        <v>0</v>
      </c>
      <c r="AM101" s="17">
        <f t="shared" si="17"/>
        <v>0</v>
      </c>
      <c r="AN101" s="17">
        <f t="shared" si="18"/>
        <v>0</v>
      </c>
    </row>
    <row r="102" spans="3:40" ht="12.75">
      <c r="C102" s="2">
        <f t="shared" si="19"/>
        <v>39</v>
      </c>
      <c r="D102" s="12">
        <f t="shared" si="20"/>
        <v>40603</v>
      </c>
      <c r="E102" s="12"/>
      <c r="F102" s="13">
        <f t="shared" si="21"/>
        <v>348999.4482943986</v>
      </c>
      <c r="G102" s="13">
        <f t="shared" si="0"/>
        <v>322749.6896609327</v>
      </c>
      <c r="H102" s="13"/>
      <c r="I102" s="14">
        <f t="shared" si="1"/>
        <v>2550.4521568046944</v>
      </c>
      <c r="J102" s="13">
        <f t="shared" si="2"/>
        <v>2353.773226772977</v>
      </c>
      <c r="K102" s="14"/>
      <c r="L102" s="14">
        <f t="shared" si="3"/>
        <v>1964.3557529163265</v>
      </c>
      <c r="M102" s="13">
        <f t="shared" si="4"/>
        <v>1812.8738336596005</v>
      </c>
      <c r="N102" s="14"/>
      <c r="O102" s="14">
        <f t="shared" si="22"/>
        <v>586.0964038883678</v>
      </c>
      <c r="P102" s="13">
        <f t="shared" si="5"/>
        <v>540.8993931133766</v>
      </c>
      <c r="R102" s="14">
        <f t="shared" si="6"/>
        <v>587.8839633341045</v>
      </c>
      <c r="S102" s="13">
        <f t="shared" si="7"/>
        <v>543.6666666666666</v>
      </c>
      <c r="U102" s="14">
        <f t="shared" si="8"/>
        <v>540.6658154513531</v>
      </c>
      <c r="V102" s="13">
        <f t="shared" si="9"/>
        <v>500</v>
      </c>
      <c r="X102" s="14">
        <f t="shared" si="10"/>
        <v>1297.5979570832474</v>
      </c>
      <c r="Y102" s="13">
        <f t="shared" si="11"/>
        <v>1200</v>
      </c>
      <c r="AA102" s="15">
        <f t="shared" si="14"/>
        <v>40603</v>
      </c>
      <c r="AB102" s="14">
        <f t="shared" si="23"/>
        <v>-1197.4398934396436</v>
      </c>
      <c r="AC102" s="14">
        <f t="shared" si="24"/>
        <v>-656.540500326267</v>
      </c>
      <c r="AE102" s="14">
        <f t="shared" si="12"/>
        <v>-1070.773429689055</v>
      </c>
      <c r="AF102" s="14">
        <f t="shared" si="13"/>
        <v>-587.0909488782283</v>
      </c>
      <c r="AH102" s="14">
        <f t="shared" si="25"/>
        <v>-95272.36302519147</v>
      </c>
      <c r="AI102" s="14">
        <f t="shared" si="26"/>
        <v>-45805.54138794252</v>
      </c>
      <c r="AK102" s="16">
        <f t="shared" si="15"/>
        <v>0</v>
      </c>
      <c r="AL102" s="16">
        <f t="shared" si="16"/>
        <v>0</v>
      </c>
      <c r="AM102" s="17">
        <f t="shared" si="17"/>
        <v>0</v>
      </c>
      <c r="AN102" s="17">
        <f t="shared" si="18"/>
        <v>0</v>
      </c>
    </row>
    <row r="103" spans="3:40" ht="12.75">
      <c r="C103" s="2">
        <f t="shared" si="19"/>
        <v>40</v>
      </c>
      <c r="D103" s="12">
        <f t="shared" si="20"/>
        <v>40634</v>
      </c>
      <c r="E103" s="12"/>
      <c r="F103" s="13">
        <f t="shared" si="21"/>
        <v>348413.35189051024</v>
      </c>
      <c r="G103" s="13">
        <f t="shared" si="0"/>
        <v>321545.34533890284</v>
      </c>
      <c r="H103" s="13"/>
      <c r="I103" s="14">
        <f t="shared" si="1"/>
        <v>2550.4521568046944</v>
      </c>
      <c r="J103" s="13">
        <f t="shared" si="2"/>
        <v>2348.9348056647723</v>
      </c>
      <c r="K103" s="14"/>
      <c r="L103" s="14">
        <f t="shared" si="3"/>
        <v>1961.0568885531645</v>
      </c>
      <c r="M103" s="13">
        <f t="shared" si="4"/>
        <v>1806.1090732955608</v>
      </c>
      <c r="N103" s="14"/>
      <c r="O103" s="14">
        <f t="shared" si="22"/>
        <v>589.3952682515298</v>
      </c>
      <c r="P103" s="13">
        <f t="shared" si="5"/>
        <v>542.8257323692117</v>
      </c>
      <c r="R103" s="14">
        <f t="shared" si="6"/>
        <v>589.094908044239</v>
      </c>
      <c r="S103" s="13">
        <f t="shared" si="7"/>
        <v>543.6666666666666</v>
      </c>
      <c r="U103" s="14">
        <f t="shared" si="8"/>
        <v>541.7794985078839</v>
      </c>
      <c r="V103" s="13">
        <f t="shared" si="9"/>
        <v>500</v>
      </c>
      <c r="X103" s="14">
        <f t="shared" si="10"/>
        <v>1300.2707964189212</v>
      </c>
      <c r="Y103" s="13">
        <f t="shared" si="11"/>
        <v>1200</v>
      </c>
      <c r="AA103" s="15">
        <f t="shared" si="14"/>
        <v>40634</v>
      </c>
      <c r="AB103" s="14">
        <f t="shared" si="23"/>
        <v>-1192.6014723314388</v>
      </c>
      <c r="AC103" s="14">
        <f t="shared" si="24"/>
        <v>-649.7757399622271</v>
      </c>
      <c r="AE103" s="14">
        <f t="shared" si="12"/>
        <v>-1063.3939256456406</v>
      </c>
      <c r="AF103" s="14">
        <f t="shared" si="13"/>
        <v>-579.3784352428714</v>
      </c>
      <c r="AH103" s="14">
        <f t="shared" si="25"/>
        <v>-96335.75695083711</v>
      </c>
      <c r="AI103" s="14">
        <f t="shared" si="26"/>
        <v>-46384.91982318539</v>
      </c>
      <c r="AK103" s="16">
        <f t="shared" si="15"/>
        <v>0</v>
      </c>
      <c r="AL103" s="16">
        <f t="shared" si="16"/>
        <v>0</v>
      </c>
      <c r="AM103" s="17">
        <f t="shared" si="17"/>
        <v>0</v>
      </c>
      <c r="AN103" s="17">
        <f t="shared" si="18"/>
        <v>0</v>
      </c>
    </row>
    <row r="104" spans="3:40" ht="12.75">
      <c r="C104" s="2">
        <f t="shared" si="19"/>
        <v>41</v>
      </c>
      <c r="D104" s="12">
        <f t="shared" si="20"/>
        <v>40664</v>
      </c>
      <c r="E104" s="12"/>
      <c r="F104" s="13">
        <f t="shared" si="21"/>
        <v>347823.9566222587</v>
      </c>
      <c r="G104" s="13">
        <f t="shared" si="0"/>
        <v>320341.55033029383</v>
      </c>
      <c r="H104" s="13"/>
      <c r="I104" s="14">
        <f t="shared" si="1"/>
        <v>2550.4521568046944</v>
      </c>
      <c r="J104" s="13">
        <f t="shared" si="2"/>
        <v>2344.1063304249947</v>
      </c>
      <c r="K104" s="14"/>
      <c r="L104" s="14">
        <f t="shared" si="3"/>
        <v>1957.73945641512</v>
      </c>
      <c r="M104" s="13">
        <f t="shared" si="4"/>
        <v>1799.3473984059892</v>
      </c>
      <c r="N104" s="14"/>
      <c r="O104" s="14">
        <f t="shared" si="22"/>
        <v>592.7127003895744</v>
      </c>
      <c r="P104" s="13">
        <f t="shared" si="5"/>
        <v>544.7589320190056</v>
      </c>
      <c r="R104" s="14">
        <f t="shared" si="6"/>
        <v>590.3083471022084</v>
      </c>
      <c r="S104" s="13">
        <f t="shared" si="7"/>
        <v>543.6666666666666</v>
      </c>
      <c r="U104" s="14">
        <f t="shared" si="8"/>
        <v>542.8954755691677</v>
      </c>
      <c r="V104" s="13">
        <f t="shared" si="9"/>
        <v>500</v>
      </c>
      <c r="X104" s="14">
        <f t="shared" si="10"/>
        <v>1302.9491413660026</v>
      </c>
      <c r="Y104" s="13">
        <f t="shared" si="11"/>
        <v>1200</v>
      </c>
      <c r="AA104" s="15">
        <f t="shared" si="14"/>
        <v>40664</v>
      </c>
      <c r="AB104" s="14">
        <f t="shared" si="23"/>
        <v>-1187.7729970916612</v>
      </c>
      <c r="AC104" s="14">
        <f t="shared" si="24"/>
        <v>-643.0140650726556</v>
      </c>
      <c r="AE104" s="14">
        <f t="shared" si="12"/>
        <v>-1056.0567399377894</v>
      </c>
      <c r="AF104" s="14">
        <f t="shared" si="13"/>
        <v>-571.7080106699638</v>
      </c>
      <c r="AH104" s="14">
        <f t="shared" si="25"/>
        <v>-97391.8136907749</v>
      </c>
      <c r="AI104" s="14">
        <f t="shared" si="26"/>
        <v>-46956.62783385535</v>
      </c>
      <c r="AK104" s="16">
        <f t="shared" si="15"/>
        <v>0</v>
      </c>
      <c r="AL104" s="16">
        <f t="shared" si="16"/>
        <v>0</v>
      </c>
      <c r="AM104" s="17">
        <f t="shared" si="17"/>
        <v>0</v>
      </c>
      <c r="AN104" s="17">
        <f t="shared" si="18"/>
        <v>0</v>
      </c>
    </row>
    <row r="105" spans="3:40" ht="12.75">
      <c r="C105" s="2">
        <f t="shared" si="19"/>
        <v>42</v>
      </c>
      <c r="D105" s="12">
        <f t="shared" si="20"/>
        <v>40695</v>
      </c>
      <c r="E105" s="12"/>
      <c r="F105" s="13">
        <f t="shared" si="21"/>
        <v>347231.24392186914</v>
      </c>
      <c r="G105" s="13">
        <f t="shared" si="0"/>
        <v>319138.29664554197</v>
      </c>
      <c r="H105" s="13"/>
      <c r="I105" s="14">
        <f t="shared" si="1"/>
        <v>2550.4521568046944</v>
      </c>
      <c r="J105" s="13">
        <f t="shared" si="2"/>
        <v>2339.2877806088964</v>
      </c>
      <c r="K105" s="14"/>
      <c r="L105" s="14">
        <f t="shared" si="3"/>
        <v>1954.4033519928155</v>
      </c>
      <c r="M105" s="13">
        <f t="shared" si="4"/>
        <v>1792.5887641137836</v>
      </c>
      <c r="N105" s="14"/>
      <c r="O105" s="14">
        <f t="shared" si="22"/>
        <v>596.0488048118789</v>
      </c>
      <c r="P105" s="13">
        <f t="shared" si="5"/>
        <v>546.6990164951127</v>
      </c>
      <c r="R105" s="14">
        <f t="shared" si="6"/>
        <v>591.5242856459605</v>
      </c>
      <c r="S105" s="13">
        <f t="shared" si="7"/>
        <v>543.6666666666666</v>
      </c>
      <c r="U105" s="14">
        <f t="shared" si="8"/>
        <v>544.0137513604786</v>
      </c>
      <c r="V105" s="13">
        <f t="shared" si="9"/>
        <v>500</v>
      </c>
      <c r="X105" s="14">
        <f t="shared" si="10"/>
        <v>1305.6330032651488</v>
      </c>
      <c r="Y105" s="13">
        <f t="shared" si="11"/>
        <v>1200</v>
      </c>
      <c r="AA105" s="15">
        <f t="shared" si="14"/>
        <v>40695</v>
      </c>
      <c r="AB105" s="14">
        <f t="shared" si="23"/>
        <v>-1182.9544472755629</v>
      </c>
      <c r="AC105" s="14">
        <f t="shared" si="24"/>
        <v>-636.2554307804502</v>
      </c>
      <c r="AE105" s="14">
        <f t="shared" si="12"/>
        <v>-1048.7616473123317</v>
      </c>
      <c r="AF105" s="14">
        <f t="shared" si="13"/>
        <v>-564.0794497484845</v>
      </c>
      <c r="AH105" s="14">
        <f t="shared" si="25"/>
        <v>-98440.57533808723</v>
      </c>
      <c r="AI105" s="14">
        <f t="shared" si="26"/>
        <v>-47520.707283603835</v>
      </c>
      <c r="AK105" s="16">
        <f t="shared" si="15"/>
        <v>0</v>
      </c>
      <c r="AL105" s="16">
        <f t="shared" si="16"/>
        <v>0</v>
      </c>
      <c r="AM105" s="17">
        <f t="shared" si="17"/>
        <v>0</v>
      </c>
      <c r="AN105" s="17">
        <f t="shared" si="18"/>
        <v>0</v>
      </c>
    </row>
    <row r="106" spans="3:40" ht="12.75">
      <c r="C106" s="2">
        <f t="shared" si="19"/>
        <v>43</v>
      </c>
      <c r="D106" s="12">
        <f t="shared" si="20"/>
        <v>40725</v>
      </c>
      <c r="E106" s="12"/>
      <c r="F106" s="13">
        <f t="shared" si="21"/>
        <v>346635.1951170573</v>
      </c>
      <c r="G106" s="13">
        <f t="shared" si="0"/>
        <v>317935.57628707454</v>
      </c>
      <c r="H106" s="13"/>
      <c r="I106" s="14">
        <f t="shared" si="1"/>
        <v>2550.4521568046944</v>
      </c>
      <c r="J106" s="13">
        <f t="shared" si="2"/>
        <v>2334.479135813756</v>
      </c>
      <c r="K106" s="14"/>
      <c r="L106" s="14">
        <f t="shared" si="3"/>
        <v>1951.0484701886373</v>
      </c>
      <c r="M106" s="13">
        <f t="shared" si="4"/>
        <v>1785.8331254968546</v>
      </c>
      <c r="N106" s="14"/>
      <c r="O106" s="14">
        <f t="shared" si="22"/>
        <v>599.403686616057</v>
      </c>
      <c r="P106" s="13">
        <f t="shared" si="5"/>
        <v>548.6460103169017</v>
      </c>
      <c r="R106" s="14">
        <f t="shared" si="6"/>
        <v>592.7427288240268</v>
      </c>
      <c r="S106" s="13">
        <f t="shared" si="7"/>
        <v>543.6666666666666</v>
      </c>
      <c r="U106" s="14">
        <f t="shared" si="8"/>
        <v>545.1343306168243</v>
      </c>
      <c r="V106" s="13">
        <f t="shared" si="9"/>
        <v>500</v>
      </c>
      <c r="X106" s="14">
        <f t="shared" si="10"/>
        <v>1308.3223934803782</v>
      </c>
      <c r="Y106" s="13">
        <f t="shared" si="11"/>
        <v>1200</v>
      </c>
      <c r="AA106" s="15">
        <f t="shared" si="14"/>
        <v>40725</v>
      </c>
      <c r="AB106" s="14">
        <f t="shared" si="23"/>
        <v>-1178.1458024804224</v>
      </c>
      <c r="AC106" s="14">
        <f t="shared" si="24"/>
        <v>-629.4997921635207</v>
      </c>
      <c r="AE106" s="14">
        <f t="shared" si="12"/>
        <v>-1041.508423672351</v>
      </c>
      <c r="AF106" s="14">
        <f t="shared" si="13"/>
        <v>-556.4925282235565</v>
      </c>
      <c r="AH106" s="14">
        <f t="shared" si="25"/>
        <v>-99482.08376175958</v>
      </c>
      <c r="AI106" s="14">
        <f t="shared" si="26"/>
        <v>-48077.19981182739</v>
      </c>
      <c r="AK106" s="16">
        <f t="shared" si="15"/>
        <v>0</v>
      </c>
      <c r="AL106" s="16">
        <f t="shared" si="16"/>
        <v>0</v>
      </c>
      <c r="AM106" s="17">
        <f t="shared" si="17"/>
        <v>0</v>
      </c>
      <c r="AN106" s="17">
        <f t="shared" si="18"/>
        <v>0</v>
      </c>
    </row>
    <row r="107" spans="3:40" ht="12.75">
      <c r="C107" s="2">
        <f t="shared" si="19"/>
        <v>44</v>
      </c>
      <c r="D107" s="12">
        <f t="shared" si="20"/>
        <v>40756</v>
      </c>
      <c r="E107" s="12"/>
      <c r="F107" s="13">
        <f t="shared" si="21"/>
        <v>346035.79143044126</v>
      </c>
      <c r="G107" s="13">
        <f t="shared" si="0"/>
        <v>316733.3812492392</v>
      </c>
      <c r="H107" s="13"/>
      <c r="I107" s="14">
        <f t="shared" si="1"/>
        <v>2550.4521568046944</v>
      </c>
      <c r="J107" s="13">
        <f t="shared" si="2"/>
        <v>2329.6803756787917</v>
      </c>
      <c r="K107" s="14"/>
      <c r="L107" s="14">
        <f t="shared" si="3"/>
        <v>1947.674705313427</v>
      </c>
      <c r="M107" s="13">
        <f t="shared" si="4"/>
        <v>1779.0804375877294</v>
      </c>
      <c r="N107" s="14"/>
      <c r="O107" s="14">
        <f t="shared" si="22"/>
        <v>602.7774514912674</v>
      </c>
      <c r="P107" s="13">
        <f t="shared" si="5"/>
        <v>550.599938091062</v>
      </c>
      <c r="R107" s="14">
        <f t="shared" si="6"/>
        <v>593.9636817955442</v>
      </c>
      <c r="S107" s="13">
        <f t="shared" si="7"/>
        <v>543.6666666666666</v>
      </c>
      <c r="U107" s="14">
        <f t="shared" si="8"/>
        <v>546.2572180829652</v>
      </c>
      <c r="V107" s="13">
        <f t="shared" si="9"/>
        <v>500</v>
      </c>
      <c r="X107" s="14">
        <f t="shared" si="10"/>
        <v>1311.0173233991165</v>
      </c>
      <c r="Y107" s="13">
        <f t="shared" si="11"/>
        <v>1200</v>
      </c>
      <c r="AA107" s="15">
        <f t="shared" si="14"/>
        <v>40756</v>
      </c>
      <c r="AB107" s="14">
        <f t="shared" si="23"/>
        <v>-1173.3470423454582</v>
      </c>
      <c r="AC107" s="14">
        <f t="shared" si="24"/>
        <v>-622.7471042543963</v>
      </c>
      <c r="AE107" s="14">
        <f t="shared" si="12"/>
        <v>-1034.2968460713641</v>
      </c>
      <c r="AF107" s="14">
        <f t="shared" si="13"/>
        <v>-548.9470229906275</v>
      </c>
      <c r="AH107" s="14">
        <f t="shared" si="25"/>
        <v>-100516.38060783094</v>
      </c>
      <c r="AI107" s="14">
        <f t="shared" si="26"/>
        <v>-48626.14683481802</v>
      </c>
      <c r="AK107" s="16">
        <f t="shared" si="15"/>
        <v>0</v>
      </c>
      <c r="AL107" s="16">
        <f t="shared" si="16"/>
        <v>0</v>
      </c>
      <c r="AM107" s="17">
        <f t="shared" si="17"/>
        <v>0</v>
      </c>
      <c r="AN107" s="17">
        <f t="shared" si="18"/>
        <v>0</v>
      </c>
    </row>
    <row r="108" spans="3:40" ht="12.75">
      <c r="C108" s="2">
        <f t="shared" si="19"/>
        <v>45</v>
      </c>
      <c r="D108" s="12">
        <f t="shared" si="20"/>
        <v>40787</v>
      </c>
      <c r="E108" s="12"/>
      <c r="F108" s="13">
        <f t="shared" si="21"/>
        <v>345433.01397895</v>
      </c>
      <c r="G108" s="13">
        <f t="shared" si="0"/>
        <v>315531.70351823326</v>
      </c>
      <c r="H108" s="13"/>
      <c r="I108" s="14">
        <f t="shared" si="1"/>
        <v>2550.4521568046944</v>
      </c>
      <c r="J108" s="13">
        <f t="shared" si="2"/>
        <v>2324.8914798850756</v>
      </c>
      <c r="K108" s="14"/>
      <c r="L108" s="14">
        <f t="shared" si="3"/>
        <v>1944.2819510831503</v>
      </c>
      <c r="M108" s="13">
        <f t="shared" si="4"/>
        <v>1772.3306553731577</v>
      </c>
      <c r="N108" s="14"/>
      <c r="O108" s="14">
        <f t="shared" si="22"/>
        <v>606.1702057215441</v>
      </c>
      <c r="P108" s="13">
        <f t="shared" si="5"/>
        <v>552.560824511918</v>
      </c>
      <c r="R108" s="14">
        <f t="shared" si="6"/>
        <v>595.1871497302761</v>
      </c>
      <c r="S108" s="13">
        <f t="shared" si="7"/>
        <v>543.6666666666666</v>
      </c>
      <c r="U108" s="14">
        <f t="shared" si="8"/>
        <v>547.382418513436</v>
      </c>
      <c r="V108" s="13">
        <f t="shared" si="9"/>
        <v>500</v>
      </c>
      <c r="X108" s="14">
        <f t="shared" si="10"/>
        <v>1313.7178044322466</v>
      </c>
      <c r="Y108" s="13">
        <f t="shared" si="11"/>
        <v>1200</v>
      </c>
      <c r="AA108" s="15">
        <f t="shared" si="14"/>
        <v>40787</v>
      </c>
      <c r="AB108" s="14">
        <f t="shared" si="23"/>
        <v>-1168.558146551742</v>
      </c>
      <c r="AC108" s="14">
        <f t="shared" si="24"/>
        <v>-615.9973220398241</v>
      </c>
      <c r="AE108" s="14">
        <f t="shared" si="12"/>
        <v>-1027.1266927075249</v>
      </c>
      <c r="AF108" s="14">
        <f t="shared" si="13"/>
        <v>-541.4427120896728</v>
      </c>
      <c r="AH108" s="14">
        <f t="shared" si="25"/>
        <v>-101543.50730053846</v>
      </c>
      <c r="AI108" s="14">
        <f t="shared" si="26"/>
        <v>-49167.58954690769</v>
      </c>
      <c r="AK108" s="16">
        <f t="shared" si="15"/>
        <v>0</v>
      </c>
      <c r="AL108" s="16">
        <f t="shared" si="16"/>
        <v>0</v>
      </c>
      <c r="AM108" s="17">
        <f t="shared" si="17"/>
        <v>0</v>
      </c>
      <c r="AN108" s="17">
        <f t="shared" si="18"/>
        <v>0</v>
      </c>
    </row>
    <row r="109" spans="3:40" ht="12.75">
      <c r="C109" s="2">
        <f t="shared" si="19"/>
        <v>46</v>
      </c>
      <c r="D109" s="12">
        <f t="shared" si="20"/>
        <v>40817</v>
      </c>
      <c r="E109" s="12"/>
      <c r="F109" s="13">
        <f t="shared" si="21"/>
        <v>344826.84377322847</v>
      </c>
      <c r="G109" s="13">
        <f t="shared" si="0"/>
        <v>314330.5350720333</v>
      </c>
      <c r="H109" s="13"/>
      <c r="I109" s="14">
        <f t="shared" si="1"/>
        <v>2550.4521568046944</v>
      </c>
      <c r="J109" s="13">
        <f t="shared" si="2"/>
        <v>2320.112428155448</v>
      </c>
      <c r="K109" s="14"/>
      <c r="L109" s="14">
        <f t="shared" si="3"/>
        <v>1940.8701006155497</v>
      </c>
      <c r="M109" s="13">
        <f t="shared" si="4"/>
        <v>1765.5837337937096</v>
      </c>
      <c r="N109" s="14"/>
      <c r="O109" s="14">
        <f t="shared" si="22"/>
        <v>609.5820561891446</v>
      </c>
      <c r="P109" s="13">
        <f t="shared" si="5"/>
        <v>554.5286943617385</v>
      </c>
      <c r="R109" s="14">
        <f t="shared" si="6"/>
        <v>596.4131378086349</v>
      </c>
      <c r="S109" s="13">
        <f t="shared" si="7"/>
        <v>543.6666666666666</v>
      </c>
      <c r="U109" s="14">
        <f t="shared" si="8"/>
        <v>548.5099366725643</v>
      </c>
      <c r="V109" s="13">
        <f t="shared" si="9"/>
        <v>500</v>
      </c>
      <c r="X109" s="14">
        <f t="shared" si="10"/>
        <v>1316.4238480141544</v>
      </c>
      <c r="Y109" s="13">
        <f t="shared" si="11"/>
        <v>1200</v>
      </c>
      <c r="AA109" s="15">
        <f t="shared" si="14"/>
        <v>40817</v>
      </c>
      <c r="AB109" s="14">
        <f t="shared" si="23"/>
        <v>-1163.7790948221145</v>
      </c>
      <c r="AC109" s="14">
        <f t="shared" si="24"/>
        <v>-609.250400460376</v>
      </c>
      <c r="AE109" s="14">
        <f t="shared" si="12"/>
        <v>-1019.9977429178628</v>
      </c>
      <c r="AF109" s="14">
        <f t="shared" si="13"/>
        <v>-533.9793746994353</v>
      </c>
      <c r="AH109" s="14">
        <f t="shared" si="25"/>
        <v>-102563.50504345633</v>
      </c>
      <c r="AI109" s="14">
        <f t="shared" si="26"/>
        <v>-49701.568921607126</v>
      </c>
      <c r="AK109" s="16">
        <f t="shared" si="15"/>
        <v>0</v>
      </c>
      <c r="AL109" s="16">
        <f t="shared" si="16"/>
        <v>0</v>
      </c>
      <c r="AM109" s="17">
        <f t="shared" si="17"/>
        <v>0</v>
      </c>
      <c r="AN109" s="17">
        <f t="shared" si="18"/>
        <v>0</v>
      </c>
    </row>
    <row r="110" spans="3:40" ht="12.75">
      <c r="C110" s="2">
        <f t="shared" si="19"/>
        <v>47</v>
      </c>
      <c r="D110" s="12">
        <f t="shared" si="20"/>
        <v>40848</v>
      </c>
      <c r="E110" s="12"/>
      <c r="F110" s="13">
        <f t="shared" si="21"/>
        <v>344217.26171703934</v>
      </c>
      <c r="G110" s="13">
        <f t="shared" si="0"/>
        <v>313129.86788032326</v>
      </c>
      <c r="H110" s="13"/>
      <c r="I110" s="14">
        <f t="shared" si="1"/>
        <v>2550.4521568046944</v>
      </c>
      <c r="J110" s="13">
        <f t="shared" si="2"/>
        <v>2315.34320025443</v>
      </c>
      <c r="K110" s="14"/>
      <c r="L110" s="14">
        <f t="shared" si="3"/>
        <v>1937.4390464267774</v>
      </c>
      <c r="M110" s="13">
        <f t="shared" si="4"/>
        <v>1758.8396277433785</v>
      </c>
      <c r="N110" s="14"/>
      <c r="O110" s="14">
        <f t="shared" si="22"/>
        <v>613.013110377917</v>
      </c>
      <c r="P110" s="13">
        <f t="shared" si="5"/>
        <v>556.5035725110513</v>
      </c>
      <c r="R110" s="14">
        <f t="shared" si="6"/>
        <v>597.6416512217039</v>
      </c>
      <c r="S110" s="13">
        <f t="shared" si="7"/>
        <v>543.6666666666666</v>
      </c>
      <c r="U110" s="14">
        <f t="shared" si="8"/>
        <v>549.6397773344917</v>
      </c>
      <c r="V110" s="13">
        <f t="shared" si="9"/>
        <v>500</v>
      </c>
      <c r="X110" s="14">
        <f t="shared" si="10"/>
        <v>1319.13546560278</v>
      </c>
      <c r="Y110" s="13">
        <f t="shared" si="11"/>
        <v>1200</v>
      </c>
      <c r="AA110" s="15">
        <f t="shared" si="14"/>
        <v>40848</v>
      </c>
      <c r="AB110" s="14">
        <f t="shared" si="23"/>
        <v>-1159.0098669210965</v>
      </c>
      <c r="AC110" s="14">
        <f t="shared" si="24"/>
        <v>-602.5062944100453</v>
      </c>
      <c r="AE110" s="14">
        <f t="shared" si="12"/>
        <v>-1012.9097771725441</v>
      </c>
      <c r="AF110" s="14">
        <f t="shared" si="13"/>
        <v>-526.5567911316853</v>
      </c>
      <c r="AH110" s="14">
        <f t="shared" si="25"/>
        <v>-103576.41482062888</v>
      </c>
      <c r="AI110" s="14">
        <f t="shared" si="26"/>
        <v>-50228.12571273881</v>
      </c>
      <c r="AK110" s="16">
        <f t="shared" si="15"/>
        <v>0</v>
      </c>
      <c r="AL110" s="16">
        <f t="shared" si="16"/>
        <v>0</v>
      </c>
      <c r="AM110" s="17">
        <f t="shared" si="17"/>
        <v>0</v>
      </c>
      <c r="AN110" s="17">
        <f t="shared" si="18"/>
        <v>0</v>
      </c>
    </row>
    <row r="111" spans="3:40" ht="12.75">
      <c r="C111" s="2">
        <f t="shared" si="19"/>
        <v>48</v>
      </c>
      <c r="D111" s="12">
        <f t="shared" si="20"/>
        <v>40878</v>
      </c>
      <c r="E111" s="12"/>
      <c r="F111" s="13">
        <f t="shared" si="21"/>
        <v>343604.24860666145</v>
      </c>
      <c r="G111" s="13">
        <f t="shared" si="0"/>
        <v>311929.69390442397</v>
      </c>
      <c r="H111" s="13"/>
      <c r="I111" s="14">
        <f t="shared" si="1"/>
        <v>2550.4521568046944</v>
      </c>
      <c r="J111" s="13">
        <f t="shared" si="2"/>
        <v>2310.5837759881388</v>
      </c>
      <c r="K111" s="14"/>
      <c r="L111" s="14">
        <f t="shared" si="3"/>
        <v>1933.9886804280093</v>
      </c>
      <c r="M111" s="13">
        <f t="shared" si="4"/>
        <v>1752.0982920691824</v>
      </c>
      <c r="N111" s="14"/>
      <c r="O111" s="14">
        <f t="shared" si="22"/>
        <v>616.4634763766851</v>
      </c>
      <c r="P111" s="13">
        <f t="shared" si="5"/>
        <v>558.4854839189564</v>
      </c>
      <c r="R111" s="14">
        <f t="shared" si="6"/>
        <v>598.8726951712591</v>
      </c>
      <c r="S111" s="13">
        <f t="shared" si="7"/>
        <v>543.6666666666666</v>
      </c>
      <c r="U111" s="14">
        <f t="shared" si="8"/>
        <v>550.7719452831936</v>
      </c>
      <c r="V111" s="13">
        <f t="shared" si="9"/>
        <v>500</v>
      </c>
      <c r="X111" s="14">
        <f t="shared" si="10"/>
        <v>1321.8526686796647</v>
      </c>
      <c r="Y111" s="13">
        <f t="shared" si="11"/>
        <v>1200</v>
      </c>
      <c r="AA111" s="15">
        <f t="shared" si="14"/>
        <v>40878</v>
      </c>
      <c r="AB111" s="14">
        <f t="shared" si="23"/>
        <v>-1154.2504426548053</v>
      </c>
      <c r="AC111" s="14">
        <f t="shared" si="24"/>
        <v>-595.7649587358488</v>
      </c>
      <c r="AE111" s="14">
        <f t="shared" si="12"/>
        <v>-1005.8625770691668</v>
      </c>
      <c r="AF111" s="14">
        <f t="shared" si="13"/>
        <v>-519.1747428255162</v>
      </c>
      <c r="AH111" s="14">
        <f t="shared" si="25"/>
        <v>-104582.27739769805</v>
      </c>
      <c r="AI111" s="14">
        <f t="shared" si="26"/>
        <v>-50747.30045556433</v>
      </c>
      <c r="AK111" s="16">
        <f t="shared" si="15"/>
        <v>0</v>
      </c>
      <c r="AL111" s="16">
        <f t="shared" si="16"/>
        <v>0</v>
      </c>
      <c r="AM111" s="17">
        <f t="shared" si="17"/>
        <v>0</v>
      </c>
      <c r="AN111" s="17">
        <f t="shared" si="18"/>
        <v>0</v>
      </c>
    </row>
    <row r="112" spans="3:40" ht="12.75">
      <c r="C112" s="2">
        <f t="shared" si="19"/>
        <v>49</v>
      </c>
      <c r="D112" s="12">
        <f t="shared" si="20"/>
        <v>40909</v>
      </c>
      <c r="E112" s="12"/>
      <c r="F112" s="13">
        <f t="shared" si="21"/>
        <v>342987.7851302848</v>
      </c>
      <c r="G112" s="13">
        <f t="shared" si="0"/>
        <v>310730.00509722135</v>
      </c>
      <c r="H112" s="13"/>
      <c r="I112" s="14">
        <f t="shared" si="1"/>
        <v>2550.4521568046944</v>
      </c>
      <c r="J112" s="13">
        <f t="shared" si="2"/>
        <v>2305.834135204204</v>
      </c>
      <c r="K112" s="14"/>
      <c r="L112" s="14">
        <f t="shared" si="3"/>
        <v>1930.518893922038</v>
      </c>
      <c r="M112" s="13">
        <f t="shared" si="4"/>
        <v>1745.3596815707597</v>
      </c>
      <c r="N112" s="14"/>
      <c r="O112" s="14">
        <f t="shared" si="22"/>
        <v>619.9332628826564</v>
      </c>
      <c r="P112" s="13">
        <f t="shared" si="5"/>
        <v>560.4744536334442</v>
      </c>
      <c r="R112" s="14">
        <f t="shared" si="6"/>
        <v>600.1062748697915</v>
      </c>
      <c r="S112" s="13">
        <f t="shared" si="7"/>
        <v>543.6666666666666</v>
      </c>
      <c r="U112" s="14">
        <f t="shared" si="8"/>
        <v>551.9064453124998</v>
      </c>
      <c r="V112" s="13">
        <f t="shared" si="9"/>
        <v>500</v>
      </c>
      <c r="X112" s="14">
        <f t="shared" si="10"/>
        <v>1324.5754687499998</v>
      </c>
      <c r="Y112" s="13">
        <f t="shared" si="11"/>
        <v>1200</v>
      </c>
      <c r="AA112" s="15">
        <f t="shared" si="14"/>
        <v>40909</v>
      </c>
      <c r="AB112" s="14">
        <f t="shared" si="23"/>
        <v>-1149.5008018708704</v>
      </c>
      <c r="AC112" s="14">
        <f t="shared" si="24"/>
        <v>-589.0263482374262</v>
      </c>
      <c r="AE112" s="14">
        <f t="shared" si="12"/>
        <v>-998.855925327083</v>
      </c>
      <c r="AF112" s="14">
        <f t="shared" si="13"/>
        <v>-511.833012341665</v>
      </c>
      <c r="AH112" s="14">
        <f t="shared" si="25"/>
        <v>-105581.13332302513</v>
      </c>
      <c r="AI112" s="14">
        <f t="shared" si="26"/>
        <v>-51259.133467905995</v>
      </c>
      <c r="AK112" s="16">
        <f t="shared" si="15"/>
        <v>0</v>
      </c>
      <c r="AL112" s="16">
        <f t="shared" si="16"/>
        <v>0</v>
      </c>
      <c r="AM112" s="17">
        <f t="shared" si="17"/>
        <v>0</v>
      </c>
      <c r="AN112" s="17">
        <f t="shared" si="18"/>
        <v>0</v>
      </c>
    </row>
    <row r="113" spans="3:40" ht="12.75">
      <c r="C113" s="2">
        <f t="shared" si="19"/>
        <v>50</v>
      </c>
      <c r="D113" s="12">
        <f t="shared" si="20"/>
        <v>40940</v>
      </c>
      <c r="E113" s="12"/>
      <c r="F113" s="13">
        <f t="shared" si="21"/>
        <v>342367.85186740215</v>
      </c>
      <c r="G113" s="13">
        <f t="shared" si="0"/>
        <v>309530.7934030951</v>
      </c>
      <c r="H113" s="13"/>
      <c r="I113" s="14">
        <f t="shared" si="1"/>
        <v>2550.4521568046944</v>
      </c>
      <c r="J113" s="13">
        <f t="shared" si="2"/>
        <v>2301.0942577916776</v>
      </c>
      <c r="K113" s="14"/>
      <c r="L113" s="14">
        <f t="shared" si="3"/>
        <v>1927.0295775998513</v>
      </c>
      <c r="M113" s="13">
        <f t="shared" si="4"/>
        <v>1738.6237509999694</v>
      </c>
      <c r="N113" s="14"/>
      <c r="O113" s="14">
        <f t="shared" si="22"/>
        <v>623.422579204843</v>
      </c>
      <c r="P113" s="13">
        <f t="shared" si="5"/>
        <v>562.4705067917082</v>
      </c>
      <c r="R113" s="14">
        <f t="shared" si="6"/>
        <v>601.3423955405285</v>
      </c>
      <c r="S113" s="13">
        <f t="shared" si="7"/>
        <v>543.6666666666666</v>
      </c>
      <c r="U113" s="14">
        <f t="shared" si="8"/>
        <v>553.0432822261146</v>
      </c>
      <c r="V113" s="13">
        <f t="shared" si="9"/>
        <v>500</v>
      </c>
      <c r="X113" s="14">
        <f t="shared" si="10"/>
        <v>1327.303877342675</v>
      </c>
      <c r="Y113" s="13">
        <f t="shared" si="11"/>
        <v>1200</v>
      </c>
      <c r="AA113" s="15">
        <f t="shared" si="14"/>
        <v>40940</v>
      </c>
      <c r="AB113" s="14">
        <f t="shared" si="23"/>
        <v>-1144.760924458344</v>
      </c>
      <c r="AC113" s="14">
        <f t="shared" si="24"/>
        <v>-582.2904176666359</v>
      </c>
      <c r="AE113" s="14">
        <f t="shared" si="12"/>
        <v>-991.8896057817443</v>
      </c>
      <c r="AF113" s="14">
        <f t="shared" si="13"/>
        <v>-504.53138335686043</v>
      </c>
      <c r="AH113" s="14">
        <f t="shared" si="25"/>
        <v>-106573.02292880688</v>
      </c>
      <c r="AI113" s="14">
        <f t="shared" si="26"/>
        <v>-51763.66485126285</v>
      </c>
      <c r="AK113" s="16">
        <f t="shared" si="15"/>
        <v>0</v>
      </c>
      <c r="AL113" s="16">
        <f t="shared" si="16"/>
        <v>0</v>
      </c>
      <c r="AM113" s="17">
        <f t="shared" si="17"/>
        <v>0</v>
      </c>
      <c r="AN113" s="17">
        <f t="shared" si="18"/>
        <v>0</v>
      </c>
    </row>
    <row r="114" spans="3:40" ht="12.75">
      <c r="C114" s="2">
        <f t="shared" si="19"/>
        <v>51</v>
      </c>
      <c r="D114" s="12">
        <f t="shared" si="20"/>
        <v>40969</v>
      </c>
      <c r="E114" s="12"/>
      <c r="F114" s="13">
        <f t="shared" si="21"/>
        <v>341744.4292881973</v>
      </c>
      <c r="G114" s="13">
        <f t="shared" si="0"/>
        <v>308332.0507578468</v>
      </c>
      <c r="H114" s="13"/>
      <c r="I114" s="14">
        <f t="shared" si="1"/>
        <v>2550.4521568046944</v>
      </c>
      <c r="J114" s="13">
        <f t="shared" si="2"/>
        <v>2296.3641236809535</v>
      </c>
      <c r="K114" s="14"/>
      <c r="L114" s="14">
        <f t="shared" si="3"/>
        <v>1923.5206215371875</v>
      </c>
      <c r="M114" s="13">
        <f t="shared" si="4"/>
        <v>1731.8904550604884</v>
      </c>
      <c r="N114" s="14"/>
      <c r="O114" s="14">
        <f t="shared" si="22"/>
        <v>626.9315352675069</v>
      </c>
      <c r="P114" s="13">
        <f t="shared" si="5"/>
        <v>564.473668620465</v>
      </c>
      <c r="R114" s="14">
        <f t="shared" si="6"/>
        <v>602.581062417457</v>
      </c>
      <c r="S114" s="13">
        <f t="shared" si="7"/>
        <v>543.6666666666666</v>
      </c>
      <c r="U114" s="14">
        <f t="shared" si="8"/>
        <v>554.1824608376368</v>
      </c>
      <c r="V114" s="13">
        <f t="shared" si="9"/>
        <v>500</v>
      </c>
      <c r="X114" s="14">
        <f t="shared" si="10"/>
        <v>1330.0379060103282</v>
      </c>
      <c r="Y114" s="13">
        <f t="shared" si="11"/>
        <v>1200</v>
      </c>
      <c r="AA114" s="15">
        <f t="shared" si="14"/>
        <v>40969</v>
      </c>
      <c r="AB114" s="14">
        <f t="shared" si="23"/>
        <v>-1140.03079034762</v>
      </c>
      <c r="AC114" s="14">
        <f t="shared" si="24"/>
        <v>-575.557121727155</v>
      </c>
      <c r="AE114" s="14">
        <f t="shared" si="12"/>
        <v>-984.9634033790834</v>
      </c>
      <c r="AF114" s="14">
        <f t="shared" si="13"/>
        <v>-497.2696406582029</v>
      </c>
      <c r="AH114" s="14">
        <f t="shared" si="25"/>
        <v>-107557.98633218596</v>
      </c>
      <c r="AI114" s="14">
        <f t="shared" si="26"/>
        <v>-52260.934491921056</v>
      </c>
      <c r="AK114" s="16">
        <f t="shared" si="15"/>
        <v>0</v>
      </c>
      <c r="AL114" s="16">
        <f t="shared" si="16"/>
        <v>0</v>
      </c>
      <c r="AM114" s="17">
        <f t="shared" si="17"/>
        <v>0</v>
      </c>
      <c r="AN114" s="17">
        <f t="shared" si="18"/>
        <v>0</v>
      </c>
    </row>
    <row r="115" spans="3:40" ht="12.75">
      <c r="C115" s="2">
        <f t="shared" si="19"/>
        <v>52</v>
      </c>
      <c r="D115" s="12">
        <f t="shared" si="20"/>
        <v>41000</v>
      </c>
      <c r="E115" s="12"/>
      <c r="F115" s="13">
        <f t="shared" si="21"/>
        <v>341117.4977529298</v>
      </c>
      <c r="G115" s="13">
        <f t="shared" si="0"/>
        <v>307133.769088628</v>
      </c>
      <c r="H115" s="13"/>
      <c r="I115" s="14">
        <f t="shared" si="1"/>
        <v>2550.4521568046944</v>
      </c>
      <c r="J115" s="13">
        <f t="shared" si="2"/>
        <v>2291.6437128436805</v>
      </c>
      <c r="K115" s="14"/>
      <c r="L115" s="14">
        <f t="shared" si="3"/>
        <v>1919.9919151910717</v>
      </c>
      <c r="M115" s="13">
        <f t="shared" si="4"/>
        <v>1725.1597484074077</v>
      </c>
      <c r="N115" s="14"/>
      <c r="O115" s="14">
        <f t="shared" si="22"/>
        <v>630.4602416136227</v>
      </c>
      <c r="P115" s="13">
        <f t="shared" si="5"/>
        <v>566.4839644362729</v>
      </c>
      <c r="R115" s="14">
        <f t="shared" si="6"/>
        <v>603.822280745345</v>
      </c>
      <c r="S115" s="13">
        <f t="shared" si="7"/>
        <v>543.6666666666666</v>
      </c>
      <c r="U115" s="14">
        <f t="shared" si="8"/>
        <v>555.323985970581</v>
      </c>
      <c r="V115" s="13">
        <f t="shared" si="9"/>
        <v>500</v>
      </c>
      <c r="X115" s="14">
        <f t="shared" si="10"/>
        <v>1332.7775663293944</v>
      </c>
      <c r="Y115" s="13">
        <f t="shared" si="11"/>
        <v>1200</v>
      </c>
      <c r="AA115" s="15">
        <f t="shared" si="14"/>
        <v>41000</v>
      </c>
      <c r="AB115" s="14">
        <f t="shared" si="23"/>
        <v>-1135.310379510347</v>
      </c>
      <c r="AC115" s="14">
        <f t="shared" si="24"/>
        <v>-568.8264150740741</v>
      </c>
      <c r="AE115" s="14">
        <f t="shared" si="12"/>
        <v>-978.0771041699188</v>
      </c>
      <c r="AF115" s="14">
        <f t="shared" si="13"/>
        <v>-490.0475701375688</v>
      </c>
      <c r="AH115" s="14">
        <f t="shared" si="25"/>
        <v>-108536.06343635588</v>
      </c>
      <c r="AI115" s="14">
        <f t="shared" si="26"/>
        <v>-52750.982062058625</v>
      </c>
      <c r="AK115" s="16">
        <f t="shared" si="15"/>
        <v>0</v>
      </c>
      <c r="AL115" s="16">
        <f t="shared" si="16"/>
        <v>0</v>
      </c>
      <c r="AM115" s="17">
        <f t="shared" si="17"/>
        <v>0</v>
      </c>
      <c r="AN115" s="17">
        <f t="shared" si="18"/>
        <v>0</v>
      </c>
    </row>
    <row r="116" spans="3:40" ht="12.75">
      <c r="C116" s="2">
        <f t="shared" si="19"/>
        <v>53</v>
      </c>
      <c r="D116" s="12">
        <f t="shared" si="20"/>
        <v>41030</v>
      </c>
      <c r="E116" s="12"/>
      <c r="F116" s="13">
        <f t="shared" si="21"/>
        <v>340487.0375113162</v>
      </c>
      <c r="G116" s="13">
        <f t="shared" si="0"/>
        <v>305935.9403138685</v>
      </c>
      <c r="H116" s="13"/>
      <c r="I116" s="14">
        <f t="shared" si="1"/>
        <v>2550.4521568046944</v>
      </c>
      <c r="J116" s="13">
        <f t="shared" si="2"/>
        <v>2286.933005292678</v>
      </c>
      <c r="K116" s="14"/>
      <c r="L116" s="14">
        <f t="shared" si="3"/>
        <v>1916.4433473963343</v>
      </c>
      <c r="M116" s="13">
        <f t="shared" si="4"/>
        <v>1718.431585646826</v>
      </c>
      <c r="N116" s="14"/>
      <c r="O116" s="14">
        <f t="shared" si="22"/>
        <v>634.0088094083601</v>
      </c>
      <c r="P116" s="13">
        <f t="shared" si="5"/>
        <v>568.5014196458519</v>
      </c>
      <c r="R116" s="14">
        <f t="shared" si="6"/>
        <v>605.0660557797635</v>
      </c>
      <c r="S116" s="13">
        <f t="shared" si="7"/>
        <v>543.6666666666666</v>
      </c>
      <c r="U116" s="14">
        <f t="shared" si="8"/>
        <v>556.4678624583969</v>
      </c>
      <c r="V116" s="13">
        <f t="shared" si="9"/>
        <v>500</v>
      </c>
      <c r="X116" s="14">
        <f t="shared" si="10"/>
        <v>1335.5228699001525</v>
      </c>
      <c r="Y116" s="13">
        <f t="shared" si="11"/>
        <v>1200</v>
      </c>
      <c r="AA116" s="15">
        <f t="shared" si="14"/>
        <v>41030</v>
      </c>
      <c r="AB116" s="14">
        <f t="shared" si="23"/>
        <v>-1130.5996719593445</v>
      </c>
      <c r="AC116" s="14">
        <f t="shared" si="24"/>
        <v>-562.0982523134926</v>
      </c>
      <c r="AE116" s="14">
        <f t="shared" si="12"/>
        <v>-971.2304953043883</v>
      </c>
      <c r="AF116" s="14">
        <f t="shared" si="13"/>
        <v>-482.8649587860446</v>
      </c>
      <c r="AH116" s="14">
        <f t="shared" si="25"/>
        <v>-109507.29393166027</v>
      </c>
      <c r="AI116" s="14">
        <f t="shared" si="26"/>
        <v>-53233.84702084467</v>
      </c>
      <c r="AK116" s="16">
        <f t="shared" si="15"/>
        <v>0</v>
      </c>
      <c r="AL116" s="16">
        <f t="shared" si="16"/>
        <v>0</v>
      </c>
      <c r="AM116" s="17">
        <f t="shared" si="17"/>
        <v>0</v>
      </c>
      <c r="AN116" s="17">
        <f t="shared" si="18"/>
        <v>0</v>
      </c>
    </row>
    <row r="117" spans="3:40" ht="12.75">
      <c r="C117" s="2">
        <f t="shared" si="19"/>
        <v>54</v>
      </c>
      <c r="D117" s="12">
        <f t="shared" si="20"/>
        <v>41061</v>
      </c>
      <c r="E117" s="12"/>
      <c r="F117" s="13">
        <f t="shared" si="21"/>
        <v>339853.02870190784</v>
      </c>
      <c r="G117" s="13">
        <f t="shared" si="0"/>
        <v>304738.55634320376</v>
      </c>
      <c r="H117" s="13"/>
      <c r="I117" s="14">
        <f t="shared" si="1"/>
        <v>2550.4521568046944</v>
      </c>
      <c r="J117" s="13">
        <f t="shared" si="2"/>
        <v>2282.2319810818503</v>
      </c>
      <c r="K117" s="14"/>
      <c r="L117" s="14">
        <f t="shared" si="3"/>
        <v>1912.8748063621078</v>
      </c>
      <c r="M117" s="13">
        <f t="shared" si="4"/>
        <v>1711.705921335446</v>
      </c>
      <c r="N117" s="14"/>
      <c r="O117" s="14">
        <f t="shared" si="22"/>
        <v>637.5773504425865</v>
      </c>
      <c r="P117" s="13">
        <f t="shared" si="5"/>
        <v>570.5260597464046</v>
      </c>
      <c r="R117" s="14">
        <f t="shared" si="6"/>
        <v>606.3123927871094</v>
      </c>
      <c r="S117" s="13">
        <f t="shared" si="7"/>
        <v>543.6666666666666</v>
      </c>
      <c r="U117" s="14">
        <f t="shared" si="8"/>
        <v>557.6140951444905</v>
      </c>
      <c r="V117" s="13">
        <f t="shared" si="9"/>
        <v>500</v>
      </c>
      <c r="X117" s="14">
        <f t="shared" si="10"/>
        <v>1338.2738283467775</v>
      </c>
      <c r="Y117" s="13">
        <f t="shared" si="11"/>
        <v>1200</v>
      </c>
      <c r="AA117" s="15">
        <f t="shared" si="14"/>
        <v>41061</v>
      </c>
      <c r="AB117" s="14">
        <f t="shared" si="23"/>
        <v>-1125.8986477485169</v>
      </c>
      <c r="AC117" s="14">
        <f t="shared" si="24"/>
        <v>-555.3725880021123</v>
      </c>
      <c r="AE117" s="14">
        <f t="shared" si="12"/>
        <v>-964.4233650264101</v>
      </c>
      <c r="AF117" s="14">
        <f t="shared" si="13"/>
        <v>-475.7215946883872</v>
      </c>
      <c r="AH117" s="14">
        <f t="shared" si="25"/>
        <v>-110471.71729668668</v>
      </c>
      <c r="AI117" s="14">
        <f t="shared" si="26"/>
        <v>-53709.568615533055</v>
      </c>
      <c r="AK117" s="16">
        <f t="shared" si="15"/>
        <v>0</v>
      </c>
      <c r="AL117" s="16">
        <f t="shared" si="16"/>
        <v>0</v>
      </c>
      <c r="AM117" s="17">
        <f t="shared" si="17"/>
        <v>0</v>
      </c>
      <c r="AN117" s="17">
        <f t="shared" si="18"/>
        <v>0</v>
      </c>
    </row>
    <row r="118" spans="3:40" ht="12.75">
      <c r="C118" s="2">
        <f t="shared" si="19"/>
        <v>55</v>
      </c>
      <c r="D118" s="12">
        <f t="shared" si="20"/>
        <v>41091</v>
      </c>
      <c r="E118" s="12"/>
      <c r="F118" s="13">
        <f t="shared" si="21"/>
        <v>339215.45135146525</v>
      </c>
      <c r="G118" s="13">
        <f t="shared" si="0"/>
        <v>303541.6090774025</v>
      </c>
      <c r="H118" s="13"/>
      <c r="I118" s="14">
        <f t="shared" si="1"/>
        <v>2550.4521568046944</v>
      </c>
      <c r="J118" s="13">
        <f t="shared" si="2"/>
        <v>2277.540620306104</v>
      </c>
      <c r="K118" s="14"/>
      <c r="L118" s="14">
        <f t="shared" si="3"/>
        <v>1909.2861796683067</v>
      </c>
      <c r="M118" s="13">
        <f t="shared" si="4"/>
        <v>1704.9827099801657</v>
      </c>
      <c r="N118" s="14"/>
      <c r="O118" s="14">
        <f t="shared" si="22"/>
        <v>641.1659771363877</v>
      </c>
      <c r="P118" s="13">
        <f t="shared" si="5"/>
        <v>572.5579103259381</v>
      </c>
      <c r="R118" s="14">
        <f t="shared" si="6"/>
        <v>607.5612970446275</v>
      </c>
      <c r="S118" s="13">
        <f t="shared" si="7"/>
        <v>543.6666666666666</v>
      </c>
      <c r="U118" s="14">
        <f t="shared" si="8"/>
        <v>558.7626888822448</v>
      </c>
      <c r="V118" s="13">
        <f t="shared" si="9"/>
        <v>500</v>
      </c>
      <c r="X118" s="14">
        <f t="shared" si="10"/>
        <v>1341.0304533173876</v>
      </c>
      <c r="Y118" s="13">
        <f t="shared" si="11"/>
        <v>1200</v>
      </c>
      <c r="AA118" s="15">
        <f t="shared" si="14"/>
        <v>41091</v>
      </c>
      <c r="AB118" s="14">
        <f t="shared" si="23"/>
        <v>-1121.2072869727704</v>
      </c>
      <c r="AC118" s="14">
        <f t="shared" si="24"/>
        <v>-548.6493766468323</v>
      </c>
      <c r="AE118" s="14">
        <f t="shared" si="12"/>
        <v>-957.6555026681723</v>
      </c>
      <c r="AF118" s="14">
        <f t="shared" si="13"/>
        <v>-468.61726701751434</v>
      </c>
      <c r="AH118" s="14">
        <f t="shared" si="25"/>
        <v>-111429.37279935485</v>
      </c>
      <c r="AI118" s="14">
        <f t="shared" si="26"/>
        <v>-54178.18588255057</v>
      </c>
      <c r="AK118" s="16">
        <f t="shared" si="15"/>
        <v>0</v>
      </c>
      <c r="AL118" s="16">
        <f t="shared" si="16"/>
        <v>0</v>
      </c>
      <c r="AM118" s="17">
        <f t="shared" si="17"/>
        <v>0</v>
      </c>
      <c r="AN118" s="17">
        <f t="shared" si="18"/>
        <v>0</v>
      </c>
    </row>
    <row r="119" spans="3:40" ht="12.75">
      <c r="C119" s="2">
        <f t="shared" si="19"/>
        <v>56</v>
      </c>
      <c r="D119" s="12">
        <f t="shared" si="20"/>
        <v>41122</v>
      </c>
      <c r="E119" s="12"/>
      <c r="F119" s="13">
        <f t="shared" si="21"/>
        <v>338574.2853743289</v>
      </c>
      <c r="G119" s="13">
        <f t="shared" si="0"/>
        <v>302345.0904082944</v>
      </c>
      <c r="H119" s="13"/>
      <c r="I119" s="14">
        <f t="shared" si="1"/>
        <v>2550.4521568046944</v>
      </c>
      <c r="J119" s="13">
        <f t="shared" si="2"/>
        <v>2272.8589031012602</v>
      </c>
      <c r="K119" s="14"/>
      <c r="L119" s="14">
        <f t="shared" si="3"/>
        <v>1905.6773542620856</v>
      </c>
      <c r="M119" s="13">
        <f t="shared" si="4"/>
        <v>1698.2619060376735</v>
      </c>
      <c r="N119" s="14"/>
      <c r="O119" s="14">
        <f t="shared" si="22"/>
        <v>644.7748025426088</v>
      </c>
      <c r="P119" s="13">
        <f t="shared" si="5"/>
        <v>574.5969970635867</v>
      </c>
      <c r="R119" s="14">
        <f t="shared" si="6"/>
        <v>608.8127738404327</v>
      </c>
      <c r="S119" s="13">
        <f t="shared" si="7"/>
        <v>543.6666666666666</v>
      </c>
      <c r="U119" s="14">
        <f t="shared" si="8"/>
        <v>559.9136485350393</v>
      </c>
      <c r="V119" s="13">
        <f t="shared" si="9"/>
        <v>500</v>
      </c>
      <c r="X119" s="14">
        <f t="shared" si="10"/>
        <v>1343.7927564840943</v>
      </c>
      <c r="Y119" s="13">
        <f t="shared" si="11"/>
        <v>1200</v>
      </c>
      <c r="AA119" s="15">
        <f t="shared" si="14"/>
        <v>41122</v>
      </c>
      <c r="AB119" s="14">
        <f t="shared" si="23"/>
        <v>-1116.5255697679268</v>
      </c>
      <c r="AC119" s="14">
        <f t="shared" si="24"/>
        <v>-541.92857270434</v>
      </c>
      <c r="AE119" s="14">
        <f t="shared" si="12"/>
        <v>-950.926698644648</v>
      </c>
      <c r="AF119" s="14">
        <f t="shared" si="13"/>
        <v>-461.5517660290198</v>
      </c>
      <c r="AH119" s="14">
        <f t="shared" si="25"/>
        <v>-112380.2994979995</v>
      </c>
      <c r="AI119" s="14">
        <f t="shared" si="26"/>
        <v>-54639.73764857959</v>
      </c>
      <c r="AK119" s="16">
        <f t="shared" si="15"/>
        <v>0</v>
      </c>
      <c r="AL119" s="16">
        <f t="shared" si="16"/>
        <v>0</v>
      </c>
      <c r="AM119" s="17">
        <f t="shared" si="17"/>
        <v>0</v>
      </c>
      <c r="AN119" s="17">
        <f t="shared" si="18"/>
        <v>0</v>
      </c>
    </row>
    <row r="120" spans="3:40" ht="12.75">
      <c r="C120" s="2">
        <f t="shared" si="19"/>
        <v>57</v>
      </c>
      <c r="D120" s="12">
        <f t="shared" si="20"/>
        <v>41153</v>
      </c>
      <c r="E120" s="12"/>
      <c r="F120" s="13">
        <f t="shared" si="21"/>
        <v>337929.5105717863</v>
      </c>
      <c r="G120" s="13">
        <f t="shared" si="0"/>
        <v>301148.99221869704</v>
      </c>
      <c r="H120" s="13"/>
      <c r="I120" s="14">
        <f t="shared" si="1"/>
        <v>2550.4521568046944</v>
      </c>
      <c r="J120" s="13">
        <f t="shared" si="2"/>
        <v>2268.1868096439766</v>
      </c>
      <c r="K120" s="14"/>
      <c r="L120" s="14">
        <f t="shared" si="3"/>
        <v>1902.0482164542757</v>
      </c>
      <c r="M120" s="13">
        <f t="shared" si="4"/>
        <v>1691.5434639140371</v>
      </c>
      <c r="N120" s="14"/>
      <c r="O120" s="14">
        <f t="shared" si="22"/>
        <v>648.4039403504187</v>
      </c>
      <c r="P120" s="13">
        <f t="shared" si="5"/>
        <v>576.6433457299396</v>
      </c>
      <c r="R120" s="14">
        <f t="shared" si="6"/>
        <v>610.066828473533</v>
      </c>
      <c r="S120" s="13">
        <f t="shared" si="7"/>
        <v>543.6666666666666</v>
      </c>
      <c r="U120" s="14">
        <f t="shared" si="8"/>
        <v>561.0669789762719</v>
      </c>
      <c r="V120" s="13">
        <f t="shared" si="9"/>
        <v>500</v>
      </c>
      <c r="X120" s="14">
        <f t="shared" si="10"/>
        <v>1346.5607495430525</v>
      </c>
      <c r="Y120" s="13">
        <f t="shared" si="11"/>
        <v>1200</v>
      </c>
      <c r="AA120" s="15">
        <f t="shared" si="14"/>
        <v>41153</v>
      </c>
      <c r="AB120" s="14">
        <f t="shared" si="23"/>
        <v>-1111.8534763106431</v>
      </c>
      <c r="AC120" s="14">
        <f t="shared" si="24"/>
        <v>-535.2101305807035</v>
      </c>
      <c r="AE120" s="14">
        <f t="shared" si="12"/>
        <v>-944.2367444481424</v>
      </c>
      <c r="AF120" s="14">
        <f t="shared" si="13"/>
        <v>-454.5248830557181</v>
      </c>
      <c r="AH120" s="14">
        <f t="shared" si="25"/>
        <v>-113324.53624244765</v>
      </c>
      <c r="AI120" s="14">
        <f t="shared" si="26"/>
        <v>-55094.26253163531</v>
      </c>
      <c r="AK120" s="16">
        <f t="shared" si="15"/>
        <v>0</v>
      </c>
      <c r="AL120" s="16">
        <f t="shared" si="16"/>
        <v>0</v>
      </c>
      <c r="AM120" s="17">
        <f t="shared" si="17"/>
        <v>0</v>
      </c>
      <c r="AN120" s="17">
        <f t="shared" si="18"/>
        <v>0</v>
      </c>
    </row>
    <row r="121" spans="3:40" ht="12.75">
      <c r="C121" s="2">
        <f t="shared" si="19"/>
        <v>58</v>
      </c>
      <c r="D121" s="12">
        <f t="shared" si="20"/>
        <v>41183</v>
      </c>
      <c r="E121" s="12"/>
      <c r="F121" s="13">
        <f t="shared" si="21"/>
        <v>337281.1066314359</v>
      </c>
      <c r="G121" s="13">
        <f t="shared" si="0"/>
        <v>299953.30638234323</v>
      </c>
      <c r="H121" s="13"/>
      <c r="I121" s="14">
        <f t="shared" si="1"/>
        <v>2550.4521568046944</v>
      </c>
      <c r="J121" s="13">
        <f t="shared" si="2"/>
        <v>2263.5243201516573</v>
      </c>
      <c r="K121" s="14"/>
      <c r="L121" s="14">
        <f t="shared" si="3"/>
        <v>1898.3986519158054</v>
      </c>
      <c r="M121" s="13">
        <f t="shared" si="4"/>
        <v>1684.8273379642942</v>
      </c>
      <c r="N121" s="14"/>
      <c r="O121" s="14">
        <f t="shared" si="22"/>
        <v>652.0535048888889</v>
      </c>
      <c r="P121" s="13">
        <f t="shared" si="5"/>
        <v>578.6969821873629</v>
      </c>
      <c r="R121" s="14">
        <f t="shared" si="6"/>
        <v>611.3234662538507</v>
      </c>
      <c r="S121" s="13">
        <f t="shared" si="7"/>
        <v>543.6666666666666</v>
      </c>
      <c r="U121" s="14">
        <f t="shared" si="8"/>
        <v>562.2226850893784</v>
      </c>
      <c r="V121" s="13">
        <f t="shared" si="9"/>
        <v>500</v>
      </c>
      <c r="X121" s="14">
        <f t="shared" si="10"/>
        <v>1349.334444214508</v>
      </c>
      <c r="Y121" s="13">
        <f t="shared" si="11"/>
        <v>1200</v>
      </c>
      <c r="AA121" s="15">
        <f t="shared" si="14"/>
        <v>41183</v>
      </c>
      <c r="AB121" s="14">
        <f t="shared" si="23"/>
        <v>-1107.1909868183238</v>
      </c>
      <c r="AC121" s="14">
        <f t="shared" si="24"/>
        <v>-528.494004630961</v>
      </c>
      <c r="AE121" s="14">
        <f t="shared" si="12"/>
        <v>-937.5854326428604</v>
      </c>
      <c r="AF121" s="14">
        <f t="shared" si="13"/>
        <v>-447.5364105022145</v>
      </c>
      <c r="AH121" s="14">
        <f t="shared" si="25"/>
        <v>-114262.12167509052</v>
      </c>
      <c r="AI121" s="14">
        <f t="shared" si="26"/>
        <v>-55541.798942137524</v>
      </c>
      <c r="AK121" s="16">
        <f t="shared" si="15"/>
        <v>0</v>
      </c>
      <c r="AL121" s="16">
        <f t="shared" si="16"/>
        <v>0</v>
      </c>
      <c r="AM121" s="17">
        <f t="shared" si="17"/>
        <v>0</v>
      </c>
      <c r="AN121" s="17">
        <f t="shared" si="18"/>
        <v>0</v>
      </c>
    </row>
    <row r="122" spans="3:40" ht="12.75">
      <c r="C122" s="2">
        <f t="shared" si="19"/>
        <v>59</v>
      </c>
      <c r="D122" s="12">
        <f t="shared" si="20"/>
        <v>41214</v>
      </c>
      <c r="E122" s="12"/>
      <c r="F122" s="13">
        <f t="shared" si="21"/>
        <v>336629.053126547</v>
      </c>
      <c r="G122" s="13">
        <f t="shared" si="0"/>
        <v>298758.0247638076</v>
      </c>
      <c r="H122" s="13"/>
      <c r="I122" s="14">
        <f t="shared" si="1"/>
        <v>2550.4521568046944</v>
      </c>
      <c r="J122" s="13">
        <f t="shared" si="2"/>
        <v>2258.8714148823706</v>
      </c>
      <c r="K122" s="14"/>
      <c r="L122" s="14">
        <f t="shared" si="3"/>
        <v>1894.728545674098</v>
      </c>
      <c r="M122" s="13">
        <f t="shared" si="4"/>
        <v>1678.1134824920425</v>
      </c>
      <c r="N122" s="14"/>
      <c r="O122" s="14">
        <f t="shared" si="22"/>
        <v>655.7236111305963</v>
      </c>
      <c r="P122" s="13">
        <f t="shared" si="5"/>
        <v>580.7579323903283</v>
      </c>
      <c r="R122" s="14">
        <f t="shared" si="6"/>
        <v>612.5826925022463</v>
      </c>
      <c r="S122" s="13">
        <f t="shared" si="7"/>
        <v>543.6666666666666</v>
      </c>
      <c r="U122" s="14">
        <f t="shared" si="8"/>
        <v>563.3807717678538</v>
      </c>
      <c r="V122" s="13">
        <f t="shared" si="9"/>
        <v>500</v>
      </c>
      <c r="X122" s="14">
        <f t="shared" si="10"/>
        <v>1352.1138522428491</v>
      </c>
      <c r="Y122" s="13">
        <f t="shared" si="11"/>
        <v>1200</v>
      </c>
      <c r="AA122" s="15">
        <f t="shared" si="14"/>
        <v>41214</v>
      </c>
      <c r="AB122" s="14">
        <f t="shared" si="23"/>
        <v>-1102.538081549037</v>
      </c>
      <c r="AC122" s="14">
        <f t="shared" si="24"/>
        <v>-521.7801491587088</v>
      </c>
      <c r="AE122" s="14">
        <f t="shared" si="12"/>
        <v>-930.9725568595043</v>
      </c>
      <c r="AF122" s="14">
        <f t="shared" si="13"/>
        <v>-440.58614183950215</v>
      </c>
      <c r="AH122" s="14">
        <f t="shared" si="25"/>
        <v>-115193.09423195002</v>
      </c>
      <c r="AI122" s="14">
        <f t="shared" si="26"/>
        <v>-55982.385083977024</v>
      </c>
      <c r="AK122" s="16">
        <f t="shared" si="15"/>
        <v>0</v>
      </c>
      <c r="AL122" s="16">
        <f t="shared" si="16"/>
        <v>0</v>
      </c>
      <c r="AM122" s="17">
        <f t="shared" si="17"/>
        <v>0</v>
      </c>
      <c r="AN122" s="17">
        <f t="shared" si="18"/>
        <v>0</v>
      </c>
    </row>
    <row r="123" spans="3:40" ht="12.75">
      <c r="C123" s="2">
        <f t="shared" si="19"/>
        <v>60</v>
      </c>
      <c r="D123" s="12">
        <f t="shared" si="20"/>
        <v>41244</v>
      </c>
      <c r="E123" s="12"/>
      <c r="F123" s="13">
        <f t="shared" si="21"/>
        <v>335973.32951541647</v>
      </c>
      <c r="G123" s="13">
        <f t="shared" si="0"/>
        <v>297563.1392184337</v>
      </c>
      <c r="H123" s="13"/>
      <c r="I123" s="14">
        <f t="shared" si="1"/>
        <v>2550.4521568046944</v>
      </c>
      <c r="J123" s="13">
        <f t="shared" si="2"/>
        <v>2254.2280741347695</v>
      </c>
      <c r="K123" s="14"/>
      <c r="L123" s="14">
        <f t="shared" si="3"/>
        <v>1891.0377821094496</v>
      </c>
      <c r="M123" s="13">
        <f t="shared" si="4"/>
        <v>1671.4018517490288</v>
      </c>
      <c r="N123" s="14"/>
      <c r="O123" s="14">
        <f t="shared" si="22"/>
        <v>659.4143746952448</v>
      </c>
      <c r="P123" s="13">
        <f t="shared" si="5"/>
        <v>582.8262223857407</v>
      </c>
      <c r="R123" s="14">
        <f t="shared" si="6"/>
        <v>613.8445125505406</v>
      </c>
      <c r="S123" s="13">
        <f t="shared" si="7"/>
        <v>543.6666666666666</v>
      </c>
      <c r="U123" s="14">
        <f t="shared" si="8"/>
        <v>564.5412439152734</v>
      </c>
      <c r="V123" s="13">
        <f t="shared" si="9"/>
        <v>500</v>
      </c>
      <c r="X123" s="14">
        <f t="shared" si="10"/>
        <v>1354.8989853966561</v>
      </c>
      <c r="Y123" s="13">
        <f t="shared" si="11"/>
        <v>1200</v>
      </c>
      <c r="AA123" s="15">
        <f t="shared" si="14"/>
        <v>41244</v>
      </c>
      <c r="AB123" s="14">
        <f t="shared" si="23"/>
        <v>-1097.894740801436</v>
      </c>
      <c r="AC123" s="14">
        <f t="shared" si="24"/>
        <v>-515.0685184156953</v>
      </c>
      <c r="AE123" s="14">
        <f t="shared" si="12"/>
        <v>-924.3979117899037</v>
      </c>
      <c r="AF123" s="14">
        <f t="shared" si="13"/>
        <v>-433.67387159959105</v>
      </c>
      <c r="AH123" s="14">
        <f t="shared" si="25"/>
        <v>-116117.49214373992</v>
      </c>
      <c r="AI123" s="14">
        <f t="shared" si="26"/>
        <v>-56416.05895557661</v>
      </c>
      <c r="AK123" s="16">
        <f t="shared" si="15"/>
        <v>0</v>
      </c>
      <c r="AL123" s="16">
        <f t="shared" si="16"/>
        <v>0</v>
      </c>
      <c r="AM123" s="17">
        <f t="shared" si="17"/>
        <v>0</v>
      </c>
      <c r="AN123" s="17">
        <f t="shared" si="18"/>
        <v>0</v>
      </c>
    </row>
    <row r="124" spans="3:40" ht="12.75">
      <c r="C124" s="2">
        <f t="shared" si="19"/>
        <v>61</v>
      </c>
      <c r="D124" s="12">
        <f t="shared" si="20"/>
        <v>41275</v>
      </c>
      <c r="E124" s="12"/>
      <c r="F124" s="13">
        <f t="shared" si="21"/>
        <v>335313.91514072125</v>
      </c>
      <c r="G124" s="13">
        <f t="shared" si="0"/>
        <v>296368.6415922603</v>
      </c>
      <c r="H124" s="13"/>
      <c r="I124" s="14">
        <f t="shared" si="1"/>
        <v>2550.4521568046944</v>
      </c>
      <c r="J124" s="13">
        <f t="shared" si="2"/>
        <v>2249.594278248004</v>
      </c>
      <c r="K124" s="14"/>
      <c r="L124" s="14">
        <f t="shared" si="3"/>
        <v>1887.3262449513861</v>
      </c>
      <c r="M124" s="13">
        <f t="shared" si="4"/>
        <v>1664.6923999347355</v>
      </c>
      <c r="N124" s="14"/>
      <c r="O124" s="14">
        <f t="shared" si="22"/>
        <v>663.1259118533083</v>
      </c>
      <c r="P124" s="13">
        <f t="shared" si="5"/>
        <v>584.9018783132684</v>
      </c>
      <c r="R124" s="14">
        <f t="shared" si="6"/>
        <v>615.1089317415363</v>
      </c>
      <c r="S124" s="13">
        <f t="shared" si="7"/>
        <v>543.6666666666666</v>
      </c>
      <c r="U124" s="14">
        <f t="shared" si="8"/>
        <v>565.7041064453123</v>
      </c>
      <c r="V124" s="13">
        <f t="shared" si="9"/>
        <v>500</v>
      </c>
      <c r="X124" s="14">
        <f t="shared" si="10"/>
        <v>1357.6898554687496</v>
      </c>
      <c r="Y124" s="13">
        <f t="shared" si="11"/>
        <v>1200</v>
      </c>
      <c r="AA124" s="15">
        <f t="shared" si="14"/>
        <v>41275</v>
      </c>
      <c r="AB124" s="14">
        <f t="shared" si="23"/>
        <v>-1093.2609449146703</v>
      </c>
      <c r="AC124" s="14">
        <f t="shared" si="24"/>
        <v>-508.3590666014019</v>
      </c>
      <c r="AE124" s="14">
        <f t="shared" si="12"/>
        <v>-917.8612931816622</v>
      </c>
      <c r="AF124" s="14">
        <f t="shared" si="13"/>
        <v>-426.79939537015485</v>
      </c>
      <c r="AH124" s="14">
        <f t="shared" si="25"/>
        <v>-117035.35343692158</v>
      </c>
      <c r="AI124" s="14">
        <f t="shared" si="26"/>
        <v>-56842.858350946764</v>
      </c>
      <c r="AK124" s="16">
        <f t="shared" si="15"/>
        <v>0</v>
      </c>
      <c r="AL124" s="16">
        <f t="shared" si="16"/>
        <v>0</v>
      </c>
      <c r="AM124" s="17">
        <f t="shared" si="17"/>
        <v>0</v>
      </c>
      <c r="AN124" s="17">
        <f t="shared" si="18"/>
        <v>0</v>
      </c>
    </row>
    <row r="125" spans="3:40" ht="12.75">
      <c r="C125" s="2">
        <f t="shared" si="19"/>
        <v>62</v>
      </c>
      <c r="D125" s="12">
        <f t="shared" si="20"/>
        <v>41306</v>
      </c>
      <c r="E125" s="12"/>
      <c r="F125" s="13">
        <f t="shared" si="21"/>
        <v>334650.789228868</v>
      </c>
      <c r="G125" s="13">
        <f t="shared" si="0"/>
        <v>295174.52372194774</v>
      </c>
      <c r="H125" s="13"/>
      <c r="I125" s="14">
        <f t="shared" si="1"/>
        <v>2550.4521568046944</v>
      </c>
      <c r="J125" s="13">
        <f t="shared" si="2"/>
        <v>2244.9700076016366</v>
      </c>
      <c r="K125" s="14"/>
      <c r="L125" s="14">
        <f t="shared" si="3"/>
        <v>1883.5938172750018</v>
      </c>
      <c r="M125" s="13">
        <f t="shared" si="4"/>
        <v>1657.9850811959657</v>
      </c>
      <c r="N125" s="14"/>
      <c r="O125" s="14">
        <f t="shared" si="22"/>
        <v>666.8583395296926</v>
      </c>
      <c r="P125" s="13">
        <f t="shared" si="5"/>
        <v>586.9849264056711</v>
      </c>
      <c r="R125" s="14">
        <f t="shared" si="6"/>
        <v>616.3759554290417</v>
      </c>
      <c r="S125" s="13">
        <f t="shared" si="7"/>
        <v>543.6666666666666</v>
      </c>
      <c r="U125" s="14">
        <f t="shared" si="8"/>
        <v>566.8693642817674</v>
      </c>
      <c r="V125" s="13">
        <f t="shared" si="9"/>
        <v>500</v>
      </c>
      <c r="X125" s="14">
        <f t="shared" si="10"/>
        <v>1360.4864742762418</v>
      </c>
      <c r="Y125" s="13">
        <f t="shared" si="11"/>
        <v>1200</v>
      </c>
      <c r="AA125" s="15">
        <f t="shared" si="14"/>
        <v>41306</v>
      </c>
      <c r="AB125" s="14">
        <f t="shared" si="23"/>
        <v>-1088.636674268303</v>
      </c>
      <c r="AC125" s="14">
        <f t="shared" si="24"/>
        <v>-501.65174786263196</v>
      </c>
      <c r="AE125" s="14">
        <f t="shared" si="12"/>
        <v>-911.3624978328368</v>
      </c>
      <c r="AF125" s="14">
        <f t="shared" si="13"/>
        <v>-419.96250978921137</v>
      </c>
      <c r="AH125" s="14">
        <f t="shared" si="25"/>
        <v>-117946.71593475441</v>
      </c>
      <c r="AI125" s="14">
        <f t="shared" si="26"/>
        <v>-57262.82086073598</v>
      </c>
      <c r="AK125" s="16">
        <f t="shared" si="15"/>
        <v>0</v>
      </c>
      <c r="AL125" s="16">
        <f t="shared" si="16"/>
        <v>0</v>
      </c>
      <c r="AM125" s="17">
        <f t="shared" si="17"/>
        <v>0</v>
      </c>
      <c r="AN125" s="17">
        <f t="shared" si="18"/>
        <v>0</v>
      </c>
    </row>
    <row r="126" spans="3:40" ht="12.75">
      <c r="C126" s="2">
        <f t="shared" si="19"/>
        <v>63</v>
      </c>
      <c r="D126" s="12">
        <f t="shared" si="20"/>
        <v>41334</v>
      </c>
      <c r="E126" s="12"/>
      <c r="F126" s="13">
        <f t="shared" si="21"/>
        <v>333983.9308893383</v>
      </c>
      <c r="G126" s="13">
        <f t="shared" si="0"/>
        <v>293980.7774347043</v>
      </c>
      <c r="H126" s="13"/>
      <c r="I126" s="14">
        <f t="shared" si="1"/>
        <v>2550.4521568046944</v>
      </c>
      <c r="J126" s="13">
        <f t="shared" si="2"/>
        <v>2240.3552426155643</v>
      </c>
      <c r="K126" s="14"/>
      <c r="L126" s="14">
        <f t="shared" si="3"/>
        <v>1879.8403814972744</v>
      </c>
      <c r="M126" s="13">
        <f t="shared" si="4"/>
        <v>1651.2798496264306</v>
      </c>
      <c r="N126" s="14"/>
      <c r="O126" s="14">
        <f t="shared" si="22"/>
        <v>670.61177530742</v>
      </c>
      <c r="P126" s="13">
        <f t="shared" si="5"/>
        <v>589.0753929891338</v>
      </c>
      <c r="R126" s="14">
        <f t="shared" si="6"/>
        <v>617.6455889778935</v>
      </c>
      <c r="S126" s="13">
        <f t="shared" si="7"/>
        <v>543.6666666666666</v>
      </c>
      <c r="U126" s="14">
        <f t="shared" si="8"/>
        <v>568.0370223585777</v>
      </c>
      <c r="V126" s="13">
        <f t="shared" si="9"/>
        <v>500</v>
      </c>
      <c r="X126" s="14">
        <f t="shared" si="10"/>
        <v>1363.2888536605865</v>
      </c>
      <c r="Y126" s="13">
        <f t="shared" si="11"/>
        <v>1200</v>
      </c>
      <c r="AA126" s="15">
        <f t="shared" si="14"/>
        <v>41334</v>
      </c>
      <c r="AB126" s="14">
        <f t="shared" si="23"/>
        <v>-1084.0219092822308</v>
      </c>
      <c r="AC126" s="14">
        <f t="shared" si="24"/>
        <v>-494.94651629309703</v>
      </c>
      <c r="AE126" s="14">
        <f t="shared" si="12"/>
        <v>-904.9013235866446</v>
      </c>
      <c r="AF126" s="14">
        <f t="shared" si="13"/>
        <v>-413.16301253982766</v>
      </c>
      <c r="AH126" s="14">
        <f t="shared" si="25"/>
        <v>-118851.61725834105</v>
      </c>
      <c r="AI126" s="14">
        <f t="shared" si="26"/>
        <v>-57675.98387327581</v>
      </c>
      <c r="AK126" s="16">
        <f t="shared" si="15"/>
        <v>0</v>
      </c>
      <c r="AL126" s="16">
        <f t="shared" si="16"/>
        <v>0</v>
      </c>
      <c r="AM126" s="17">
        <f t="shared" si="17"/>
        <v>0</v>
      </c>
      <c r="AN126" s="17">
        <f t="shared" si="18"/>
        <v>0</v>
      </c>
    </row>
    <row r="127" spans="3:40" ht="12.75">
      <c r="C127" s="2">
        <f t="shared" si="19"/>
        <v>64</v>
      </c>
      <c r="D127" s="12">
        <f t="shared" si="20"/>
        <v>41365</v>
      </c>
      <c r="E127" s="12"/>
      <c r="F127" s="13">
        <f t="shared" si="21"/>
        <v>333313.3191140309</v>
      </c>
      <c r="G127" s="13">
        <f t="shared" si="0"/>
        <v>292787.39454821177</v>
      </c>
      <c r="H127" s="13"/>
      <c r="I127" s="14">
        <f t="shared" si="1"/>
        <v>2550.4521568046944</v>
      </c>
      <c r="J127" s="13">
        <f t="shared" si="2"/>
        <v>2235.7499637499327</v>
      </c>
      <c r="K127" s="14"/>
      <c r="L127" s="14">
        <f t="shared" si="3"/>
        <v>1876.0658193733616</v>
      </c>
      <c r="M127" s="13">
        <f t="shared" si="4"/>
        <v>1644.5766592663342</v>
      </c>
      <c r="N127" s="14"/>
      <c r="O127" s="14">
        <f t="shared" si="22"/>
        <v>674.3863374313328</v>
      </c>
      <c r="P127" s="13">
        <f t="shared" si="5"/>
        <v>591.1733044835985</v>
      </c>
      <c r="R127" s="14">
        <f t="shared" si="6"/>
        <v>618.9178377639786</v>
      </c>
      <c r="S127" s="13">
        <f t="shared" si="7"/>
        <v>543.6666666666666</v>
      </c>
      <c r="U127" s="14">
        <f t="shared" si="8"/>
        <v>569.2070856198454</v>
      </c>
      <c r="V127" s="13">
        <f t="shared" si="9"/>
        <v>500</v>
      </c>
      <c r="X127" s="14">
        <f t="shared" si="10"/>
        <v>1366.097005487629</v>
      </c>
      <c r="Y127" s="13">
        <f t="shared" si="11"/>
        <v>1200</v>
      </c>
      <c r="AA127" s="15">
        <f t="shared" si="14"/>
        <v>41365</v>
      </c>
      <c r="AB127" s="14">
        <f t="shared" si="23"/>
        <v>-1079.4166304165992</v>
      </c>
      <c r="AC127" s="14">
        <f t="shared" si="24"/>
        <v>-488.24332593300073</v>
      </c>
      <c r="AE127" s="14">
        <f t="shared" si="12"/>
        <v>-898.4775693261935</v>
      </c>
      <c r="AF127" s="14">
        <f t="shared" si="13"/>
        <v>-406.40070234485154</v>
      </c>
      <c r="AH127" s="14">
        <f t="shared" si="25"/>
        <v>-119750.09482766724</v>
      </c>
      <c r="AI127" s="14">
        <f t="shared" si="26"/>
        <v>-58082.38457562066</v>
      </c>
      <c r="AK127" s="16">
        <f t="shared" si="15"/>
        <v>0</v>
      </c>
      <c r="AL127" s="16">
        <f t="shared" si="16"/>
        <v>0</v>
      </c>
      <c r="AM127" s="17">
        <f t="shared" si="17"/>
        <v>0</v>
      </c>
      <c r="AN127" s="17">
        <f t="shared" si="18"/>
        <v>0</v>
      </c>
    </row>
    <row r="128" spans="3:40" ht="12.75">
      <c r="C128" s="2">
        <f t="shared" si="19"/>
        <v>65</v>
      </c>
      <c r="D128" s="12">
        <f t="shared" si="20"/>
        <v>41395</v>
      </c>
      <c r="E128" s="12"/>
      <c r="F128" s="13">
        <f t="shared" si="21"/>
        <v>332638.9327765996</v>
      </c>
      <c r="G128" s="13">
        <f aca="true" t="shared" si="27" ref="G128:G191">F128*(1+$B$40)^-(($C128-1)/12)</f>
        <v>291594.36687055207</v>
      </c>
      <c r="H128" s="13"/>
      <c r="I128" s="14">
        <f aca="true" t="shared" si="28" ref="I128:I191">IF($D128&gt;=DATE(YEAR($B$9)+$B$25,MONTH($B$9),1),0,$B$13/((1+$B$23/12)^($B$25*12)-1)*($B$23/12)*(1+($B$23/12))^($B$25*12))</f>
        <v>2550.4521568046944</v>
      </c>
      <c r="J128" s="13">
        <f aca="true" t="shared" si="29" ref="J128:J191">I128*(1+$B$40)^-(($C128)/12)</f>
        <v>2231.154151505052</v>
      </c>
      <c r="K128" s="14"/>
      <c r="L128" s="14">
        <f aca="true" t="shared" si="30" ref="L128:L191">$F128*$B$23/12</f>
        <v>1872.2700119928757</v>
      </c>
      <c r="M128" s="13">
        <f aca="true" t="shared" si="31" ref="M128:M191">L128*(1+$B$40)^-(($C128)/12)</f>
        <v>1637.8754641019539</v>
      </c>
      <c r="N128" s="14"/>
      <c r="O128" s="14">
        <f t="shared" si="22"/>
        <v>678.1821448118187</v>
      </c>
      <c r="P128" s="13">
        <f aca="true" t="shared" si="32" ref="P128:P191">O128*(1+$B$40)^-(($C128)/12)</f>
        <v>593.2786874030982</v>
      </c>
      <c r="R128" s="14">
        <f aca="true" t="shared" si="33" ref="R128:R191">S128*(1+$B$40)^(($C128-1)/12)</f>
        <v>620.1927071742575</v>
      </c>
      <c r="S128" s="13">
        <f aca="true" t="shared" si="34" ref="S128:S191">$B$32/12</f>
        <v>543.6666666666666</v>
      </c>
      <c r="U128" s="14">
        <f aca="true" t="shared" si="35" ref="U128:U191">V128*(1+$B$40)^(($C128-1)/12)</f>
        <v>570.3795590198567</v>
      </c>
      <c r="V128" s="13">
        <f aca="true" t="shared" si="36" ref="V128:V191">$B$26</f>
        <v>500</v>
      </c>
      <c r="X128" s="14">
        <f aca="true" t="shared" si="37" ref="X128:X191">Y128*(1+$B$40)^(($C128-1)/12)</f>
        <v>1368.910941647656</v>
      </c>
      <c r="Y128" s="13">
        <f aca="true" t="shared" si="38" ref="Y128:Y191">$B$36</f>
        <v>1200</v>
      </c>
      <c r="AA128" s="15">
        <f t="shared" si="14"/>
        <v>41395</v>
      </c>
      <c r="AB128" s="14">
        <f t="shared" si="23"/>
        <v>-1074.8208181717187</v>
      </c>
      <c r="AC128" s="14">
        <f t="shared" si="24"/>
        <v>-481.5421307686205</v>
      </c>
      <c r="AE128" s="14">
        <f aca="true" t="shared" si="39" ref="AE128:AE191">AB128*(1+$B$41)^-($C128/12)</f>
        <v>-892.0910349692383</v>
      </c>
      <c r="AF128" s="14">
        <f aca="true" t="shared" si="40" ref="AF128:AF191">AC128*(1+$B$41)^-($C128/12)</f>
        <v>-399.6753789616673</v>
      </c>
      <c r="AH128" s="14">
        <f t="shared" si="25"/>
        <v>-120642.18586263648</v>
      </c>
      <c r="AI128" s="14">
        <f t="shared" si="26"/>
        <v>-58482.05995458233</v>
      </c>
      <c r="AK128" s="16">
        <f t="shared" si="15"/>
        <v>0</v>
      </c>
      <c r="AL128" s="16">
        <f t="shared" si="16"/>
        <v>0</v>
      </c>
      <c r="AM128" s="17">
        <f t="shared" si="17"/>
        <v>0</v>
      </c>
      <c r="AN128" s="17">
        <f t="shared" si="18"/>
        <v>0</v>
      </c>
    </row>
    <row r="129" spans="3:40" ht="12.75">
      <c r="C129" s="2">
        <f t="shared" si="19"/>
        <v>66</v>
      </c>
      <c r="D129" s="12">
        <f t="shared" si="20"/>
        <v>41426</v>
      </c>
      <c r="E129" s="12"/>
      <c r="F129" s="13">
        <f t="shared" si="21"/>
        <v>331960.7506317878</v>
      </c>
      <c r="G129" s="13">
        <f t="shared" si="27"/>
        <v>290401.686200132</v>
      </c>
      <c r="H129" s="13"/>
      <c r="I129" s="14">
        <f t="shared" si="28"/>
        <v>2550.4521568046944</v>
      </c>
      <c r="J129" s="13">
        <f t="shared" si="29"/>
        <v>2226.567786421318</v>
      </c>
      <c r="K129" s="14"/>
      <c r="L129" s="14">
        <f t="shared" si="30"/>
        <v>1868.452839776138</v>
      </c>
      <c r="M129" s="13">
        <f t="shared" si="31"/>
        <v>1631.1762180652263</v>
      </c>
      <c r="N129" s="14"/>
      <c r="O129" s="14">
        <f t="shared" si="22"/>
        <v>681.9993170285563</v>
      </c>
      <c r="P129" s="13">
        <f t="shared" si="32"/>
        <v>595.3915683560915</v>
      </c>
      <c r="R129" s="14">
        <f t="shared" si="33"/>
        <v>621.4702026067871</v>
      </c>
      <c r="S129" s="13">
        <f t="shared" si="34"/>
        <v>543.6666666666666</v>
      </c>
      <c r="U129" s="14">
        <f t="shared" si="35"/>
        <v>571.5544475231028</v>
      </c>
      <c r="V129" s="13">
        <f t="shared" si="36"/>
        <v>500</v>
      </c>
      <c r="X129" s="14">
        <f t="shared" si="37"/>
        <v>1371.7306740554468</v>
      </c>
      <c r="Y129" s="13">
        <f t="shared" si="38"/>
        <v>1200</v>
      </c>
      <c r="AA129" s="15">
        <f aca="true" t="shared" si="41" ref="AA129:AA192">$D129</f>
        <v>41426</v>
      </c>
      <c r="AB129" s="14">
        <f t="shared" si="23"/>
        <v>-1070.2344530879845</v>
      </c>
      <c r="AC129" s="14">
        <f t="shared" si="24"/>
        <v>-474.84288473189304</v>
      </c>
      <c r="AE129" s="14">
        <f t="shared" si="39"/>
        <v>-885.7415214629668</v>
      </c>
      <c r="AF129" s="14">
        <f t="shared" si="40"/>
        <v>-392.98684317698223</v>
      </c>
      <c r="AH129" s="14">
        <f t="shared" si="25"/>
        <v>-121527.92738409946</v>
      </c>
      <c r="AI129" s="14">
        <f t="shared" si="26"/>
        <v>-58875.04679775931</v>
      </c>
      <c r="AK129" s="16">
        <f aca="true" t="shared" si="42" ref="AK129:AK192">IF(AND(AH129&gt;0,AH128&lt;0),1,0)</f>
        <v>0</v>
      </c>
      <c r="AL129" s="16">
        <f aca="true" t="shared" si="43" ref="AL129:AL192">IF(AND(AI129&gt;0,AI128&lt;0),1,0)</f>
        <v>0</v>
      </c>
      <c r="AM129" s="17">
        <f aca="true" t="shared" si="44" ref="AM129:AM192">IF(AK129=1,$D129,0)</f>
        <v>0</v>
      </c>
      <c r="AN129" s="17">
        <f aca="true" t="shared" si="45" ref="AN129:AN192">IF(AL129=1,$D129,0)</f>
        <v>0</v>
      </c>
    </row>
    <row r="130" spans="3:40" ht="12.75">
      <c r="C130" s="2">
        <f aca="true" t="shared" si="46" ref="C130:C193">C129+1</f>
        <v>67</v>
      </c>
      <c r="D130" s="12">
        <f aca="true" t="shared" si="47" ref="D130:D193">DATE(YEAR($D129+35),MONTH($D129+35),1)</f>
        <v>41456</v>
      </c>
      <c r="E130" s="12"/>
      <c r="F130" s="13">
        <f aca="true" t="shared" si="48" ref="F130:F193">F129-I129+L129</f>
        <v>331278.75131475925</v>
      </c>
      <c r="G130" s="13">
        <f t="shared" si="27"/>
        <v>289209.34432560933</v>
      </c>
      <c r="H130" s="13"/>
      <c r="I130" s="14">
        <f t="shared" si="28"/>
        <v>2550.4521568046944</v>
      </c>
      <c r="J130" s="13">
        <f t="shared" si="29"/>
        <v>2221.9908490791254</v>
      </c>
      <c r="K130" s="14"/>
      <c r="L130" s="14">
        <f t="shared" si="30"/>
        <v>1864.614182470411</v>
      </c>
      <c r="M130" s="13">
        <f t="shared" si="31"/>
        <v>1624.478875033325</v>
      </c>
      <c r="N130" s="14"/>
      <c r="O130" s="14">
        <f aca="true" t="shared" si="49" ref="O130:O193">I130-L130</f>
        <v>685.8379743342834</v>
      </c>
      <c r="P130" s="13">
        <f t="shared" si="32"/>
        <v>597.5119740458003</v>
      </c>
      <c r="R130" s="14">
        <f t="shared" si="33"/>
        <v>622.750329470743</v>
      </c>
      <c r="S130" s="13">
        <f t="shared" si="34"/>
        <v>543.6666666666666</v>
      </c>
      <c r="U130" s="14">
        <f t="shared" si="35"/>
        <v>572.7317561043009</v>
      </c>
      <c r="V130" s="13">
        <f t="shared" si="36"/>
        <v>500</v>
      </c>
      <c r="X130" s="14">
        <f t="shared" si="37"/>
        <v>1374.556214650322</v>
      </c>
      <c r="Y130" s="13">
        <f t="shared" si="38"/>
        <v>1200</v>
      </c>
      <c r="AA130" s="15">
        <f t="shared" si="41"/>
        <v>41456</v>
      </c>
      <c r="AB130" s="14">
        <f aca="true" t="shared" si="50" ref="AB130:AB193">-J130-S130+V130+Y130</f>
        <v>-1065.657515745792</v>
      </c>
      <c r="AC130" s="14">
        <f aca="true" t="shared" si="51" ref="AC130:AC193">AB130+P130</f>
        <v>-468.14554169999155</v>
      </c>
      <c r="AE130" s="14">
        <f t="shared" si="39"/>
        <v>-879.4288307788073</v>
      </c>
      <c r="AF130" s="14">
        <f t="shared" si="40"/>
        <v>-386.33489680163285</v>
      </c>
      <c r="AH130" s="14">
        <f aca="true" t="shared" si="52" ref="AH130:AH193">AH129+AE130</f>
        <v>-122407.35621487827</v>
      </c>
      <c r="AI130" s="14">
        <f aca="true" t="shared" si="53" ref="AI130:AI193">AI129+AF130</f>
        <v>-59261.38169456094</v>
      </c>
      <c r="AK130" s="16">
        <f t="shared" si="42"/>
        <v>0</v>
      </c>
      <c r="AL130" s="16">
        <f t="shared" si="43"/>
        <v>0</v>
      </c>
      <c r="AM130" s="17">
        <f t="shared" si="44"/>
        <v>0</v>
      </c>
      <c r="AN130" s="17">
        <f t="shared" si="45"/>
        <v>0</v>
      </c>
    </row>
    <row r="131" spans="3:40" ht="12.75">
      <c r="C131" s="2">
        <f t="shared" si="46"/>
        <v>68</v>
      </c>
      <c r="D131" s="12">
        <f t="shared" si="47"/>
        <v>41487</v>
      </c>
      <c r="E131" s="12"/>
      <c r="F131" s="13">
        <f t="shared" si="48"/>
        <v>330592.913340425</v>
      </c>
      <c r="G131" s="13">
        <f t="shared" si="27"/>
        <v>288017.3330258177</v>
      </c>
      <c r="H131" s="13"/>
      <c r="I131" s="14">
        <f t="shared" si="28"/>
        <v>2550.4521568046944</v>
      </c>
      <c r="J131" s="13">
        <f t="shared" si="29"/>
        <v>2217.4233200987906</v>
      </c>
      <c r="K131" s="14"/>
      <c r="L131" s="14">
        <f t="shared" si="30"/>
        <v>1860.7539191461103</v>
      </c>
      <c r="M131" s="13">
        <f t="shared" si="31"/>
        <v>1617.7833888282448</v>
      </c>
      <c r="N131" s="14"/>
      <c r="O131" s="14">
        <f t="shared" si="49"/>
        <v>689.698237658584</v>
      </c>
      <c r="P131" s="13">
        <f t="shared" si="32"/>
        <v>599.6399312705457</v>
      </c>
      <c r="R131" s="14">
        <f t="shared" si="33"/>
        <v>624.0330931864436</v>
      </c>
      <c r="S131" s="13">
        <f t="shared" si="34"/>
        <v>543.6666666666666</v>
      </c>
      <c r="U131" s="14">
        <f t="shared" si="35"/>
        <v>573.9114897484153</v>
      </c>
      <c r="V131" s="13">
        <f t="shared" si="36"/>
        <v>500</v>
      </c>
      <c r="X131" s="14">
        <f t="shared" si="37"/>
        <v>1377.3875753961968</v>
      </c>
      <c r="Y131" s="13">
        <f t="shared" si="38"/>
        <v>1200</v>
      </c>
      <c r="AA131" s="15">
        <f t="shared" si="41"/>
        <v>41487</v>
      </c>
      <c r="AB131" s="14">
        <f t="shared" si="50"/>
        <v>-1061.089986765457</v>
      </c>
      <c r="AC131" s="14">
        <f t="shared" si="51"/>
        <v>-461.45005549491134</v>
      </c>
      <c r="AE131" s="14">
        <f t="shared" si="39"/>
        <v>-873.152765907267</v>
      </c>
      <c r="AF131" s="14">
        <f t="shared" si="40"/>
        <v>-379.71934266542485</v>
      </c>
      <c r="AH131" s="14">
        <f t="shared" si="52"/>
        <v>-123280.50898078553</v>
      </c>
      <c r="AI131" s="14">
        <f t="shared" si="53"/>
        <v>-59641.10103722637</v>
      </c>
      <c r="AK131" s="16">
        <f t="shared" si="42"/>
        <v>0</v>
      </c>
      <c r="AL131" s="16">
        <f t="shared" si="43"/>
        <v>0</v>
      </c>
      <c r="AM131" s="17">
        <f t="shared" si="44"/>
        <v>0</v>
      </c>
      <c r="AN131" s="17">
        <f t="shared" si="45"/>
        <v>0</v>
      </c>
    </row>
    <row r="132" spans="3:40" ht="12.75">
      <c r="C132" s="2">
        <f t="shared" si="46"/>
        <v>69</v>
      </c>
      <c r="D132" s="12">
        <f t="shared" si="47"/>
        <v>41518</v>
      </c>
      <c r="E132" s="12"/>
      <c r="F132" s="13">
        <f t="shared" si="48"/>
        <v>329903.2151027664</v>
      </c>
      <c r="G132" s="13">
        <f t="shared" si="27"/>
        <v>286825.64406969206</v>
      </c>
      <c r="H132" s="13"/>
      <c r="I132" s="14">
        <f t="shared" si="28"/>
        <v>2550.4521568046944</v>
      </c>
      <c r="J132" s="13">
        <f t="shared" si="29"/>
        <v>2212.865180140465</v>
      </c>
      <c r="K132" s="14"/>
      <c r="L132" s="14">
        <f t="shared" si="30"/>
        <v>1856.8719281929955</v>
      </c>
      <c r="M132" s="13">
        <f t="shared" si="31"/>
        <v>1611.089713216377</v>
      </c>
      <c r="N132" s="14"/>
      <c r="O132" s="14">
        <f t="shared" si="49"/>
        <v>693.5802286116989</v>
      </c>
      <c r="P132" s="13">
        <f t="shared" si="32"/>
        <v>601.7754669240878</v>
      </c>
      <c r="R132" s="14">
        <f t="shared" si="33"/>
        <v>625.3184991853713</v>
      </c>
      <c r="S132" s="13">
        <f t="shared" si="34"/>
        <v>543.6666666666666</v>
      </c>
      <c r="U132" s="14">
        <f t="shared" si="35"/>
        <v>575.0936534506786</v>
      </c>
      <c r="V132" s="13">
        <f t="shared" si="36"/>
        <v>500</v>
      </c>
      <c r="X132" s="14">
        <f t="shared" si="37"/>
        <v>1380.2247682816287</v>
      </c>
      <c r="Y132" s="13">
        <f t="shared" si="38"/>
        <v>1200</v>
      </c>
      <c r="AA132" s="15">
        <f t="shared" si="41"/>
        <v>41518</v>
      </c>
      <c r="AB132" s="14">
        <f t="shared" si="50"/>
        <v>-1056.5318468071314</v>
      </c>
      <c r="AC132" s="14">
        <f t="shared" si="51"/>
        <v>-454.75637988304356</v>
      </c>
      <c r="AE132" s="14">
        <f t="shared" si="39"/>
        <v>-866.9131308527905</v>
      </c>
      <c r="AF132" s="14">
        <f t="shared" si="40"/>
        <v>-373.13998461198986</v>
      </c>
      <c r="AH132" s="14">
        <f t="shared" si="52"/>
        <v>-124147.42211163831</v>
      </c>
      <c r="AI132" s="14">
        <f t="shared" si="53"/>
        <v>-60014.24102183836</v>
      </c>
      <c r="AK132" s="16">
        <f t="shared" si="42"/>
        <v>0</v>
      </c>
      <c r="AL132" s="16">
        <f t="shared" si="43"/>
        <v>0</v>
      </c>
      <c r="AM132" s="17">
        <f t="shared" si="44"/>
        <v>0</v>
      </c>
      <c r="AN132" s="17">
        <f t="shared" si="45"/>
        <v>0</v>
      </c>
    </row>
    <row r="133" spans="3:40" ht="12.75">
      <c r="C133" s="2">
        <f t="shared" si="46"/>
        <v>70</v>
      </c>
      <c r="D133" s="12">
        <f t="shared" si="47"/>
        <v>41548</v>
      </c>
      <c r="E133" s="12"/>
      <c r="F133" s="13">
        <f t="shared" si="48"/>
        <v>329209.63487415476</v>
      </c>
      <c r="G133" s="13">
        <f t="shared" si="27"/>
        <v>285634.2692161934</v>
      </c>
      <c r="H133" s="13"/>
      <c r="I133" s="14">
        <f t="shared" si="28"/>
        <v>2550.4521568046944</v>
      </c>
      <c r="J133" s="13">
        <f t="shared" si="29"/>
        <v>2208.316409904056</v>
      </c>
      <c r="K133" s="14"/>
      <c r="L133" s="14">
        <f t="shared" si="30"/>
        <v>1852.9680873163388</v>
      </c>
      <c r="M133" s="13">
        <f t="shared" si="31"/>
        <v>1604.3978019080912</v>
      </c>
      <c r="N133" s="14"/>
      <c r="O133" s="14">
        <f t="shared" si="49"/>
        <v>697.4840694883555</v>
      </c>
      <c r="P133" s="13">
        <f t="shared" si="32"/>
        <v>603.9186079959644</v>
      </c>
      <c r="R133" s="14">
        <f t="shared" si="33"/>
        <v>626.6065529101969</v>
      </c>
      <c r="S133" s="13">
        <f t="shared" si="34"/>
        <v>543.6666666666666</v>
      </c>
      <c r="U133" s="14">
        <f t="shared" si="35"/>
        <v>576.2782522166128</v>
      </c>
      <c r="V133" s="13">
        <f t="shared" si="36"/>
        <v>500</v>
      </c>
      <c r="X133" s="14">
        <f t="shared" si="37"/>
        <v>1383.0678053198706</v>
      </c>
      <c r="Y133" s="13">
        <f t="shared" si="38"/>
        <v>1200</v>
      </c>
      <c r="AA133" s="15">
        <f t="shared" si="41"/>
        <v>41548</v>
      </c>
      <c r="AB133" s="14">
        <f t="shared" si="50"/>
        <v>-1051.9830765707225</v>
      </c>
      <c r="AC133" s="14">
        <f t="shared" si="51"/>
        <v>-448.06446857475805</v>
      </c>
      <c r="AE133" s="14">
        <f t="shared" si="39"/>
        <v>-860.7097306286491</v>
      </c>
      <c r="AF133" s="14">
        <f t="shared" si="40"/>
        <v>-366.59662749367646</v>
      </c>
      <c r="AH133" s="14">
        <f t="shared" si="52"/>
        <v>-125008.13184226696</v>
      </c>
      <c r="AI133" s="14">
        <f t="shared" si="53"/>
        <v>-60380.83764933204</v>
      </c>
      <c r="AK133" s="16">
        <f t="shared" si="42"/>
        <v>0</v>
      </c>
      <c r="AL133" s="16">
        <f t="shared" si="43"/>
        <v>0</v>
      </c>
      <c r="AM133" s="17">
        <f t="shared" si="44"/>
        <v>0</v>
      </c>
      <c r="AN133" s="17">
        <f t="shared" si="45"/>
        <v>0</v>
      </c>
    </row>
    <row r="134" spans="3:40" ht="12.75">
      <c r="C134" s="2">
        <f t="shared" si="46"/>
        <v>71</v>
      </c>
      <c r="D134" s="12">
        <f t="shared" si="47"/>
        <v>41579</v>
      </c>
      <c r="E134" s="12"/>
      <c r="F134" s="13">
        <f t="shared" si="48"/>
        <v>328512.1508046664</v>
      </c>
      <c r="G134" s="13">
        <f t="shared" si="27"/>
        <v>284443.20021423325</v>
      </c>
      <c r="H134" s="13"/>
      <c r="I134" s="14">
        <f t="shared" si="28"/>
        <v>2550.4521568046944</v>
      </c>
      <c r="J134" s="13">
        <f t="shared" si="29"/>
        <v>2203.776990129142</v>
      </c>
      <c r="K134" s="14"/>
      <c r="L134" s="14">
        <f t="shared" si="30"/>
        <v>1849.0422735330712</v>
      </c>
      <c r="M134" s="13">
        <f t="shared" si="31"/>
        <v>1597.7076085573085</v>
      </c>
      <c r="N134" s="14"/>
      <c r="O134" s="14">
        <f t="shared" si="49"/>
        <v>701.4098832716231</v>
      </c>
      <c r="P134" s="13">
        <f t="shared" si="32"/>
        <v>606.0693815718337</v>
      </c>
      <c r="R134" s="14">
        <f t="shared" si="33"/>
        <v>627.8972598148025</v>
      </c>
      <c r="S134" s="13">
        <f t="shared" si="34"/>
        <v>543.6666666666666</v>
      </c>
      <c r="U134" s="14">
        <f t="shared" si="35"/>
        <v>577.4652910620501</v>
      </c>
      <c r="V134" s="13">
        <f t="shared" si="36"/>
        <v>500</v>
      </c>
      <c r="X134" s="14">
        <f t="shared" si="37"/>
        <v>1385.9166985489203</v>
      </c>
      <c r="Y134" s="13">
        <f t="shared" si="38"/>
        <v>1200</v>
      </c>
      <c r="AA134" s="15">
        <f t="shared" si="41"/>
        <v>41579</v>
      </c>
      <c r="AB134" s="14">
        <f t="shared" si="50"/>
        <v>-1047.4436567958087</v>
      </c>
      <c r="AC134" s="14">
        <f t="shared" si="51"/>
        <v>-441.374275223975</v>
      </c>
      <c r="AE134" s="14">
        <f t="shared" si="39"/>
        <v>-854.5423712518501</v>
      </c>
      <c r="AF134" s="14">
        <f t="shared" si="40"/>
        <v>-360.08907716645746</v>
      </c>
      <c r="AH134" s="14">
        <f t="shared" si="52"/>
        <v>-125862.67421351881</v>
      </c>
      <c r="AI134" s="14">
        <f t="shared" si="53"/>
        <v>-60740.926726498496</v>
      </c>
      <c r="AK134" s="16">
        <f t="shared" si="42"/>
        <v>0</v>
      </c>
      <c r="AL134" s="16">
        <f t="shared" si="43"/>
        <v>0</v>
      </c>
      <c r="AM134" s="17">
        <f t="shared" si="44"/>
        <v>0</v>
      </c>
      <c r="AN134" s="17">
        <f t="shared" si="45"/>
        <v>0</v>
      </c>
    </row>
    <row r="135" spans="3:40" ht="12.75">
      <c r="C135" s="2">
        <f t="shared" si="46"/>
        <v>72</v>
      </c>
      <c r="D135" s="12">
        <f t="shared" si="47"/>
        <v>41609</v>
      </c>
      <c r="E135" s="12"/>
      <c r="F135" s="13">
        <f t="shared" si="48"/>
        <v>327810.7409213948</v>
      </c>
      <c r="G135" s="13">
        <f t="shared" si="27"/>
        <v>283252.4288025985</v>
      </c>
      <c r="H135" s="13"/>
      <c r="I135" s="14">
        <f t="shared" si="28"/>
        <v>2550.4521568046944</v>
      </c>
      <c r="J135" s="13">
        <f t="shared" si="29"/>
        <v>2199.2469015948973</v>
      </c>
      <c r="K135" s="14"/>
      <c r="L135" s="14">
        <f t="shared" si="30"/>
        <v>1845.0943631679102</v>
      </c>
      <c r="M135" s="13">
        <f t="shared" si="31"/>
        <v>1591.019086761082</v>
      </c>
      <c r="N135" s="14"/>
      <c r="O135" s="14">
        <f t="shared" si="49"/>
        <v>705.3577936367842</v>
      </c>
      <c r="P135" s="13">
        <f t="shared" si="32"/>
        <v>608.2278148338154</v>
      </c>
      <c r="R135" s="14">
        <f t="shared" si="33"/>
        <v>629.1906253643041</v>
      </c>
      <c r="S135" s="13">
        <f t="shared" si="34"/>
        <v>543.6666666666666</v>
      </c>
      <c r="U135" s="14">
        <f t="shared" si="35"/>
        <v>578.6547750131552</v>
      </c>
      <c r="V135" s="13">
        <f t="shared" si="36"/>
        <v>500</v>
      </c>
      <c r="X135" s="14">
        <f t="shared" si="37"/>
        <v>1388.7714600315726</v>
      </c>
      <c r="Y135" s="13">
        <f t="shared" si="38"/>
        <v>1200</v>
      </c>
      <c r="AA135" s="15">
        <f t="shared" si="41"/>
        <v>41609</v>
      </c>
      <c r="AB135" s="14">
        <f t="shared" si="50"/>
        <v>-1042.9135682615638</v>
      </c>
      <c r="AC135" s="14">
        <f t="shared" si="51"/>
        <v>-434.6857534277484</v>
      </c>
      <c r="AE135" s="14">
        <f t="shared" si="39"/>
        <v>-848.4108597380797</v>
      </c>
      <c r="AF135" s="14">
        <f t="shared" si="40"/>
        <v>-353.6171404848743</v>
      </c>
      <c r="AH135" s="14">
        <f t="shared" si="52"/>
        <v>-126711.0850732569</v>
      </c>
      <c r="AI135" s="14">
        <f t="shared" si="53"/>
        <v>-61094.54386698337</v>
      </c>
      <c r="AK135" s="16">
        <f t="shared" si="42"/>
        <v>0</v>
      </c>
      <c r="AL135" s="16">
        <f t="shared" si="43"/>
        <v>0</v>
      </c>
      <c r="AM135" s="17">
        <f t="shared" si="44"/>
        <v>0</v>
      </c>
      <c r="AN135" s="17">
        <f t="shared" si="45"/>
        <v>0</v>
      </c>
    </row>
    <row r="136" spans="3:40" ht="12.75">
      <c r="C136" s="2">
        <f t="shared" si="46"/>
        <v>73</v>
      </c>
      <c r="D136" s="12">
        <f t="shared" si="47"/>
        <v>41640</v>
      </c>
      <c r="E136" s="12"/>
      <c r="F136" s="13">
        <f t="shared" si="48"/>
        <v>327105.383127758</v>
      </c>
      <c r="G136" s="13">
        <f t="shared" si="27"/>
        <v>282061.94670987583</v>
      </c>
      <c r="H136" s="13"/>
      <c r="I136" s="14">
        <f t="shared" si="28"/>
        <v>2550.4521568046944</v>
      </c>
      <c r="J136" s="13">
        <f t="shared" si="29"/>
        <v>2194.726125120004</v>
      </c>
      <c r="K136" s="14"/>
      <c r="L136" s="14">
        <f t="shared" si="30"/>
        <v>1841.1242318494617</v>
      </c>
      <c r="M136" s="13">
        <f t="shared" si="31"/>
        <v>1584.332190059169</v>
      </c>
      <c r="N136" s="14"/>
      <c r="O136" s="14">
        <f t="shared" si="49"/>
        <v>709.3279249552327</v>
      </c>
      <c r="P136" s="13">
        <f t="shared" si="32"/>
        <v>610.3939350608349</v>
      </c>
      <c r="R136" s="14">
        <f t="shared" si="33"/>
        <v>630.4866550350746</v>
      </c>
      <c r="S136" s="13">
        <f t="shared" si="34"/>
        <v>543.6666666666666</v>
      </c>
      <c r="U136" s="14">
        <f t="shared" si="35"/>
        <v>579.8467091064451</v>
      </c>
      <c r="V136" s="13">
        <f t="shared" si="36"/>
        <v>500</v>
      </c>
      <c r="X136" s="14">
        <f t="shared" si="37"/>
        <v>1391.6321018554681</v>
      </c>
      <c r="Y136" s="13">
        <f t="shared" si="38"/>
        <v>1200</v>
      </c>
      <c r="AA136" s="15">
        <f t="shared" si="41"/>
        <v>41640</v>
      </c>
      <c r="AB136" s="14">
        <f t="shared" si="50"/>
        <v>-1038.3927917866704</v>
      </c>
      <c r="AC136" s="14">
        <f t="shared" si="51"/>
        <v>-427.9988567258355</v>
      </c>
      <c r="AE136" s="14">
        <f t="shared" si="39"/>
        <v>-842.3150040966624</v>
      </c>
      <c r="AF136" s="14">
        <f t="shared" si="40"/>
        <v>-347.1806252969954</v>
      </c>
      <c r="AH136" s="14">
        <f t="shared" si="52"/>
        <v>-127553.40007735355</v>
      </c>
      <c r="AI136" s="14">
        <f t="shared" si="53"/>
        <v>-61441.724492280366</v>
      </c>
      <c r="AK136" s="16">
        <f t="shared" si="42"/>
        <v>0</v>
      </c>
      <c r="AL136" s="16">
        <f t="shared" si="43"/>
        <v>0</v>
      </c>
      <c r="AM136" s="17">
        <f t="shared" si="44"/>
        <v>0</v>
      </c>
      <c r="AN136" s="17">
        <f t="shared" si="45"/>
        <v>0</v>
      </c>
    </row>
    <row r="137" spans="3:40" ht="12.75">
      <c r="C137" s="2">
        <f t="shared" si="46"/>
        <v>74</v>
      </c>
      <c r="D137" s="12">
        <f t="shared" si="47"/>
        <v>41671</v>
      </c>
      <c r="E137" s="12"/>
      <c r="F137" s="13">
        <f t="shared" si="48"/>
        <v>326396.05520280276</v>
      </c>
      <c r="G137" s="13">
        <f t="shared" si="27"/>
        <v>280871.74565437576</v>
      </c>
      <c r="H137" s="13"/>
      <c r="I137" s="14">
        <f t="shared" si="28"/>
        <v>2550.4521568046944</v>
      </c>
      <c r="J137" s="13">
        <f t="shared" si="29"/>
        <v>2190.2146415625725</v>
      </c>
      <c r="K137" s="14"/>
      <c r="L137" s="14">
        <f t="shared" si="30"/>
        <v>1837.1317545063039</v>
      </c>
      <c r="M137" s="13">
        <f t="shared" si="31"/>
        <v>1577.6468719336058</v>
      </c>
      <c r="N137" s="14"/>
      <c r="O137" s="14">
        <f t="shared" si="49"/>
        <v>713.3204022983905</v>
      </c>
      <c r="P137" s="13">
        <f t="shared" si="32"/>
        <v>612.5677696289667</v>
      </c>
      <c r="R137" s="14">
        <f t="shared" si="33"/>
        <v>631.7853543147676</v>
      </c>
      <c r="S137" s="13">
        <f t="shared" si="34"/>
        <v>543.6666666666666</v>
      </c>
      <c r="U137" s="14">
        <f t="shared" si="35"/>
        <v>581.0410983888114</v>
      </c>
      <c r="V137" s="13">
        <f t="shared" si="36"/>
        <v>500</v>
      </c>
      <c r="X137" s="14">
        <f t="shared" si="37"/>
        <v>1394.4986361331476</v>
      </c>
      <c r="Y137" s="13">
        <f t="shared" si="38"/>
        <v>1200</v>
      </c>
      <c r="AA137" s="15">
        <f t="shared" si="41"/>
        <v>41671</v>
      </c>
      <c r="AB137" s="14">
        <f t="shared" si="50"/>
        <v>-1033.881308229239</v>
      </c>
      <c r="AC137" s="14">
        <f t="shared" si="51"/>
        <v>-421.3135386002723</v>
      </c>
      <c r="AE137" s="14">
        <f t="shared" si="39"/>
        <v>-836.2546133255493</v>
      </c>
      <c r="AF137" s="14">
        <f t="shared" si="40"/>
        <v>-340.7793404394053</v>
      </c>
      <c r="AH137" s="14">
        <f t="shared" si="52"/>
        <v>-128389.6546906791</v>
      </c>
      <c r="AI137" s="14">
        <f t="shared" si="53"/>
        <v>-61782.50383271977</v>
      </c>
      <c r="AK137" s="16">
        <f t="shared" si="42"/>
        <v>0</v>
      </c>
      <c r="AL137" s="16">
        <f t="shared" si="43"/>
        <v>0</v>
      </c>
      <c r="AM137" s="17">
        <f t="shared" si="44"/>
        <v>0</v>
      </c>
      <c r="AN137" s="17">
        <f t="shared" si="45"/>
        <v>0</v>
      </c>
    </row>
    <row r="138" spans="3:40" ht="12.75">
      <c r="C138" s="2">
        <f t="shared" si="46"/>
        <v>75</v>
      </c>
      <c r="D138" s="12">
        <f t="shared" si="47"/>
        <v>41699</v>
      </c>
      <c r="E138" s="12"/>
      <c r="F138" s="13">
        <f t="shared" si="48"/>
        <v>325682.7348005044</v>
      </c>
      <c r="G138" s="13">
        <f t="shared" si="27"/>
        <v>279681.8173440563</v>
      </c>
      <c r="H138" s="13"/>
      <c r="I138" s="14">
        <f t="shared" si="28"/>
        <v>2550.4521568046944</v>
      </c>
      <c r="J138" s="13">
        <f t="shared" si="29"/>
        <v>2185.712431820063</v>
      </c>
      <c r="K138" s="14"/>
      <c r="L138" s="14">
        <f t="shared" si="30"/>
        <v>1833.1168053630452</v>
      </c>
      <c r="M138" s="13">
        <f t="shared" si="31"/>
        <v>1570.9630858082803</v>
      </c>
      <c r="N138" s="14"/>
      <c r="O138" s="14">
        <f t="shared" si="49"/>
        <v>717.3353514416492</v>
      </c>
      <c r="P138" s="13">
        <f t="shared" si="32"/>
        <v>614.7493460117828</v>
      </c>
      <c r="R138" s="14">
        <f t="shared" si="33"/>
        <v>633.0867287023408</v>
      </c>
      <c r="S138" s="13">
        <f t="shared" si="34"/>
        <v>543.6666666666666</v>
      </c>
      <c r="U138" s="14">
        <f t="shared" si="35"/>
        <v>582.2379479175421</v>
      </c>
      <c r="V138" s="13">
        <f t="shared" si="36"/>
        <v>500</v>
      </c>
      <c r="X138" s="14">
        <f t="shared" si="37"/>
        <v>1397.3710750021012</v>
      </c>
      <c r="Y138" s="13">
        <f t="shared" si="38"/>
        <v>1200</v>
      </c>
      <c r="AA138" s="15">
        <f t="shared" si="41"/>
        <v>41699</v>
      </c>
      <c r="AB138" s="14">
        <f t="shared" si="50"/>
        <v>-1029.3790984867296</v>
      </c>
      <c r="AC138" s="14">
        <f t="shared" si="51"/>
        <v>-414.6297524749468</v>
      </c>
      <c r="AE138" s="14">
        <f t="shared" si="39"/>
        <v>-830.2294974063324</v>
      </c>
      <c r="AF138" s="14">
        <f t="shared" si="40"/>
        <v>-334.41309573221815</v>
      </c>
      <c r="AH138" s="14">
        <f t="shared" si="52"/>
        <v>-129219.88418808543</v>
      </c>
      <c r="AI138" s="14">
        <f t="shared" si="53"/>
        <v>-62116.91692845199</v>
      </c>
      <c r="AK138" s="16">
        <f t="shared" si="42"/>
        <v>0</v>
      </c>
      <c r="AL138" s="16">
        <f t="shared" si="43"/>
        <v>0</v>
      </c>
      <c r="AM138" s="17">
        <f t="shared" si="44"/>
        <v>0</v>
      </c>
      <c r="AN138" s="17">
        <f t="shared" si="45"/>
        <v>0</v>
      </c>
    </row>
    <row r="139" spans="3:40" ht="12.75">
      <c r="C139" s="2">
        <f t="shared" si="46"/>
        <v>76</v>
      </c>
      <c r="D139" s="12">
        <f t="shared" si="47"/>
        <v>41730</v>
      </c>
      <c r="E139" s="12"/>
      <c r="F139" s="13">
        <f t="shared" si="48"/>
        <v>324965.39944906277</v>
      </c>
      <c r="G139" s="13">
        <f t="shared" si="27"/>
        <v>278492.1534764474</v>
      </c>
      <c r="H139" s="13"/>
      <c r="I139" s="14">
        <f t="shared" si="28"/>
        <v>2550.4521568046944</v>
      </c>
      <c r="J139" s="13">
        <f t="shared" si="29"/>
        <v>2181.219476829203</v>
      </c>
      <c r="K139" s="14"/>
      <c r="L139" s="14">
        <f t="shared" si="30"/>
        <v>1829.0792579363626</v>
      </c>
      <c r="M139" s="13">
        <f t="shared" si="31"/>
        <v>1564.2807850485046</v>
      </c>
      <c r="N139" s="14"/>
      <c r="O139" s="14">
        <f t="shared" si="49"/>
        <v>721.3728988683317</v>
      </c>
      <c r="P139" s="13">
        <f t="shared" si="32"/>
        <v>616.938691780698</v>
      </c>
      <c r="R139" s="14">
        <f t="shared" si="33"/>
        <v>634.390783708078</v>
      </c>
      <c r="S139" s="13">
        <f t="shared" si="34"/>
        <v>543.6666666666666</v>
      </c>
      <c r="U139" s="14">
        <f t="shared" si="35"/>
        <v>583.4372627603415</v>
      </c>
      <c r="V139" s="13">
        <f t="shared" si="36"/>
        <v>500</v>
      </c>
      <c r="X139" s="14">
        <f t="shared" si="37"/>
        <v>1400.2494306248195</v>
      </c>
      <c r="Y139" s="13">
        <f t="shared" si="38"/>
        <v>1200</v>
      </c>
      <c r="AA139" s="15">
        <f t="shared" si="41"/>
        <v>41730</v>
      </c>
      <c r="AB139" s="14">
        <f t="shared" si="50"/>
        <v>-1024.8861434958694</v>
      </c>
      <c r="AC139" s="14">
        <f t="shared" si="51"/>
        <v>-407.9474517151714</v>
      </c>
      <c r="AE139" s="14">
        <f t="shared" si="39"/>
        <v>-824.2394672992835</v>
      </c>
      <c r="AF139" s="14">
        <f t="shared" si="40"/>
        <v>-328.08170197411613</v>
      </c>
      <c r="AH139" s="14">
        <f t="shared" si="52"/>
        <v>-130044.12365538471</v>
      </c>
      <c r="AI139" s="14">
        <f t="shared" si="53"/>
        <v>-62444.998630426104</v>
      </c>
      <c r="AK139" s="16">
        <f t="shared" si="42"/>
        <v>0</v>
      </c>
      <c r="AL139" s="16">
        <f t="shared" si="43"/>
        <v>0</v>
      </c>
      <c r="AM139" s="17">
        <f t="shared" si="44"/>
        <v>0</v>
      </c>
      <c r="AN139" s="17">
        <f t="shared" si="45"/>
        <v>0</v>
      </c>
    </row>
    <row r="140" spans="3:40" ht="12.75">
      <c r="C140" s="2">
        <f t="shared" si="46"/>
        <v>77</v>
      </c>
      <c r="D140" s="12">
        <f t="shared" si="47"/>
        <v>41760</v>
      </c>
      <c r="E140" s="12"/>
      <c r="F140" s="13">
        <f t="shared" si="48"/>
        <v>324244.0265501945</v>
      </c>
      <c r="G140" s="13">
        <f t="shared" si="27"/>
        <v>277302.74573857384</v>
      </c>
      <c r="H140" s="13"/>
      <c r="I140" s="14">
        <f t="shared" si="28"/>
        <v>2550.4521568046944</v>
      </c>
      <c r="J140" s="13">
        <f t="shared" si="29"/>
        <v>2176.735757565905</v>
      </c>
      <c r="K140" s="14"/>
      <c r="L140" s="14">
        <f t="shared" si="30"/>
        <v>1825.0189850310182</v>
      </c>
      <c r="M140" s="13">
        <f t="shared" si="31"/>
        <v>1557.5999229605857</v>
      </c>
      <c r="N140" s="14"/>
      <c r="O140" s="14">
        <f t="shared" si="49"/>
        <v>725.4331717736761</v>
      </c>
      <c r="P140" s="13">
        <f t="shared" si="32"/>
        <v>619.1358346053188</v>
      </c>
      <c r="R140" s="14">
        <f t="shared" si="33"/>
        <v>635.6975248536138</v>
      </c>
      <c r="S140" s="13">
        <f t="shared" si="34"/>
        <v>543.6666666666666</v>
      </c>
      <c r="U140" s="14">
        <f t="shared" si="35"/>
        <v>584.639047995353</v>
      </c>
      <c r="V140" s="13">
        <f t="shared" si="36"/>
        <v>500</v>
      </c>
      <c r="X140" s="14">
        <f t="shared" si="37"/>
        <v>1403.1337151888474</v>
      </c>
      <c r="Y140" s="13">
        <f t="shared" si="38"/>
        <v>1200</v>
      </c>
      <c r="AA140" s="15">
        <f t="shared" si="41"/>
        <v>41760</v>
      </c>
      <c r="AB140" s="14">
        <f t="shared" si="50"/>
        <v>-1020.4024242325713</v>
      </c>
      <c r="AC140" s="14">
        <f t="shared" si="51"/>
        <v>-401.26658962725253</v>
      </c>
      <c r="AE140" s="14">
        <f t="shared" si="39"/>
        <v>-818.2843349384152</v>
      </c>
      <c r="AF140" s="14">
        <f t="shared" si="40"/>
        <v>-321.78497093741163</v>
      </c>
      <c r="AH140" s="14">
        <f t="shared" si="52"/>
        <v>-130862.40799032313</v>
      </c>
      <c r="AI140" s="14">
        <f t="shared" si="53"/>
        <v>-62766.78360136352</v>
      </c>
      <c r="AK140" s="16">
        <f t="shared" si="42"/>
        <v>0</v>
      </c>
      <c r="AL140" s="16">
        <f t="shared" si="43"/>
        <v>0</v>
      </c>
      <c r="AM140" s="17">
        <f t="shared" si="44"/>
        <v>0</v>
      </c>
      <c r="AN140" s="17">
        <f t="shared" si="45"/>
        <v>0</v>
      </c>
    </row>
    <row r="141" spans="3:40" ht="12.75">
      <c r="C141" s="2">
        <f t="shared" si="46"/>
        <v>78</v>
      </c>
      <c r="D141" s="12">
        <f t="shared" si="47"/>
        <v>41791</v>
      </c>
      <c r="E141" s="12"/>
      <c r="F141" s="13">
        <f t="shared" si="48"/>
        <v>323518.5933784208</v>
      </c>
      <c r="G141" s="13">
        <f t="shared" si="27"/>
        <v>276113.58580687904</v>
      </c>
      <c r="H141" s="13"/>
      <c r="I141" s="14">
        <f t="shared" si="28"/>
        <v>2550.4521568046944</v>
      </c>
      <c r="J141" s="13">
        <f t="shared" si="29"/>
        <v>2172.261255045188</v>
      </c>
      <c r="K141" s="14"/>
      <c r="L141" s="14">
        <f t="shared" si="30"/>
        <v>1820.9358587358504</v>
      </c>
      <c r="M141" s="13">
        <f t="shared" si="31"/>
        <v>1550.9204527913946</v>
      </c>
      <c r="N141" s="14"/>
      <c r="O141" s="14">
        <f t="shared" si="49"/>
        <v>729.516298068844</v>
      </c>
      <c r="P141" s="13">
        <f t="shared" si="32"/>
        <v>621.3408022537934</v>
      </c>
      <c r="R141" s="14">
        <f t="shared" si="33"/>
        <v>637.0069576719567</v>
      </c>
      <c r="S141" s="13">
        <f t="shared" si="34"/>
        <v>543.6666666666666</v>
      </c>
      <c r="U141" s="14">
        <f t="shared" si="35"/>
        <v>585.8433087111803</v>
      </c>
      <c r="V141" s="13">
        <f t="shared" si="36"/>
        <v>500</v>
      </c>
      <c r="X141" s="14">
        <f t="shared" si="37"/>
        <v>1406.0239409068326</v>
      </c>
      <c r="Y141" s="13">
        <f t="shared" si="38"/>
        <v>1200</v>
      </c>
      <c r="AA141" s="15">
        <f t="shared" si="41"/>
        <v>41791</v>
      </c>
      <c r="AB141" s="14">
        <f t="shared" si="50"/>
        <v>-1015.9279217118547</v>
      </c>
      <c r="AC141" s="14">
        <f t="shared" si="51"/>
        <v>-394.58711945806124</v>
      </c>
      <c r="AE141" s="14">
        <f t="shared" si="39"/>
        <v>-812.3639132265693</v>
      </c>
      <c r="AF141" s="14">
        <f t="shared" si="40"/>
        <v>-315.5227153631346</v>
      </c>
      <c r="AH141" s="14">
        <f t="shared" si="52"/>
        <v>-131674.7719035497</v>
      </c>
      <c r="AI141" s="14">
        <f t="shared" si="53"/>
        <v>-63082.30631672665</v>
      </c>
      <c r="AK141" s="16">
        <f t="shared" si="42"/>
        <v>0</v>
      </c>
      <c r="AL141" s="16">
        <f t="shared" si="43"/>
        <v>0</v>
      </c>
      <c r="AM141" s="17">
        <f t="shared" si="44"/>
        <v>0</v>
      </c>
      <c r="AN141" s="17">
        <f t="shared" si="45"/>
        <v>0</v>
      </c>
    </row>
    <row r="142" spans="3:40" ht="12.75">
      <c r="C142" s="2">
        <f t="shared" si="46"/>
        <v>79</v>
      </c>
      <c r="D142" s="12">
        <f t="shared" si="47"/>
        <v>41821</v>
      </c>
      <c r="E142" s="12"/>
      <c r="F142" s="13">
        <f t="shared" si="48"/>
        <v>322789.077080352</v>
      </c>
      <c r="G142" s="13">
        <f t="shared" si="27"/>
        <v>274924.6653471484</v>
      </c>
      <c r="H142" s="13"/>
      <c r="I142" s="14">
        <f t="shared" si="28"/>
        <v>2550.4521568046944</v>
      </c>
      <c r="J142" s="13">
        <f t="shared" si="29"/>
        <v>2167.795950321098</v>
      </c>
      <c r="K142" s="14"/>
      <c r="L142" s="14">
        <f t="shared" si="30"/>
        <v>1816.8297504197453</v>
      </c>
      <c r="M142" s="13">
        <f t="shared" si="31"/>
        <v>1544.2423277279358</v>
      </c>
      <c r="N142" s="14"/>
      <c r="O142" s="14">
        <f t="shared" si="49"/>
        <v>733.622406384949</v>
      </c>
      <c r="P142" s="13">
        <f t="shared" si="32"/>
        <v>623.5536225931625</v>
      </c>
      <c r="R142" s="14">
        <f t="shared" si="33"/>
        <v>638.3190877075116</v>
      </c>
      <c r="S142" s="13">
        <f t="shared" si="34"/>
        <v>543.6666666666666</v>
      </c>
      <c r="U142" s="14">
        <f t="shared" si="35"/>
        <v>587.0500500069084</v>
      </c>
      <c r="V142" s="13">
        <f t="shared" si="36"/>
        <v>500</v>
      </c>
      <c r="X142" s="14">
        <f t="shared" si="37"/>
        <v>1408.92012001658</v>
      </c>
      <c r="Y142" s="13">
        <f t="shared" si="38"/>
        <v>1200</v>
      </c>
      <c r="AA142" s="15">
        <f t="shared" si="41"/>
        <v>41821</v>
      </c>
      <c r="AB142" s="14">
        <f t="shared" si="50"/>
        <v>-1011.4626169877647</v>
      </c>
      <c r="AC142" s="14">
        <f t="shared" si="51"/>
        <v>-387.90899439460225</v>
      </c>
      <c r="AE142" s="14">
        <f t="shared" si="39"/>
        <v>-806.4780160305289</v>
      </c>
      <c r="AF142" s="14">
        <f t="shared" si="40"/>
        <v>-309.29474895614527</v>
      </c>
      <c r="AH142" s="14">
        <f t="shared" si="52"/>
        <v>-132481.24991958024</v>
      </c>
      <c r="AI142" s="14">
        <f t="shared" si="53"/>
        <v>-63391.6010656828</v>
      </c>
      <c r="AK142" s="16">
        <f t="shared" si="42"/>
        <v>0</v>
      </c>
      <c r="AL142" s="16">
        <f t="shared" si="43"/>
        <v>0</v>
      </c>
      <c r="AM142" s="17">
        <f t="shared" si="44"/>
        <v>0</v>
      </c>
      <c r="AN142" s="17">
        <f t="shared" si="45"/>
        <v>0</v>
      </c>
    </row>
    <row r="143" spans="3:40" ht="12.75">
      <c r="C143" s="2">
        <f t="shared" si="46"/>
        <v>80</v>
      </c>
      <c r="D143" s="12">
        <f t="shared" si="47"/>
        <v>41852</v>
      </c>
      <c r="E143" s="12"/>
      <c r="F143" s="13">
        <f t="shared" si="48"/>
        <v>322055.4546739671</v>
      </c>
      <c r="G143" s="13">
        <f t="shared" si="27"/>
        <v>273735.97601443186</v>
      </c>
      <c r="H143" s="13"/>
      <c r="I143" s="14">
        <f t="shared" si="28"/>
        <v>2550.4521568046944</v>
      </c>
      <c r="J143" s="13">
        <f t="shared" si="29"/>
        <v>2163.3398244866253</v>
      </c>
      <c r="K143" s="14"/>
      <c r="L143" s="14">
        <f t="shared" si="30"/>
        <v>1812.7005307275847</v>
      </c>
      <c r="M143" s="13">
        <f t="shared" si="31"/>
        <v>1537.5655008969145</v>
      </c>
      <c r="N143" s="14"/>
      <c r="O143" s="14">
        <f t="shared" si="49"/>
        <v>737.7516260771097</v>
      </c>
      <c r="P143" s="13">
        <f t="shared" si="32"/>
        <v>625.7743235897109</v>
      </c>
      <c r="R143" s="14">
        <f t="shared" si="33"/>
        <v>639.6339205161046</v>
      </c>
      <c r="S143" s="13">
        <f t="shared" si="34"/>
        <v>543.6666666666666</v>
      </c>
      <c r="U143" s="14">
        <f t="shared" si="35"/>
        <v>588.2592769921257</v>
      </c>
      <c r="V143" s="13">
        <f t="shared" si="36"/>
        <v>500</v>
      </c>
      <c r="X143" s="14">
        <f t="shared" si="37"/>
        <v>1411.8222647811015</v>
      </c>
      <c r="Y143" s="13">
        <f t="shared" si="38"/>
        <v>1200</v>
      </c>
      <c r="AA143" s="15">
        <f t="shared" si="41"/>
        <v>41852</v>
      </c>
      <c r="AB143" s="14">
        <f t="shared" si="50"/>
        <v>-1007.0064911532918</v>
      </c>
      <c r="AC143" s="14">
        <f t="shared" si="51"/>
        <v>-381.2321675635809</v>
      </c>
      <c r="AE143" s="14">
        <f t="shared" si="39"/>
        <v>-800.6264581761552</v>
      </c>
      <c r="AF143" s="14">
        <f t="shared" si="40"/>
        <v>-303.10088638027</v>
      </c>
      <c r="AH143" s="14">
        <f t="shared" si="52"/>
        <v>-133281.8763777564</v>
      </c>
      <c r="AI143" s="14">
        <f t="shared" si="53"/>
        <v>-63694.70195206307</v>
      </c>
      <c r="AK143" s="16">
        <f t="shared" si="42"/>
        <v>0</v>
      </c>
      <c r="AL143" s="16">
        <f t="shared" si="43"/>
        <v>0</v>
      </c>
      <c r="AM143" s="17">
        <f t="shared" si="44"/>
        <v>0</v>
      </c>
      <c r="AN143" s="17">
        <f t="shared" si="45"/>
        <v>0</v>
      </c>
    </row>
    <row r="144" spans="3:40" ht="12.75">
      <c r="C144" s="2">
        <f t="shared" si="46"/>
        <v>81</v>
      </c>
      <c r="D144" s="12">
        <f t="shared" si="47"/>
        <v>41883</v>
      </c>
      <c r="E144" s="12"/>
      <c r="F144" s="13">
        <f t="shared" si="48"/>
        <v>321317.70304789</v>
      </c>
      <c r="G144" s="13">
        <f t="shared" si="27"/>
        <v>272547.50945296715</v>
      </c>
      <c r="H144" s="13"/>
      <c r="I144" s="14">
        <f t="shared" si="28"/>
        <v>2550.4521568046944</v>
      </c>
      <c r="J144" s="13">
        <f t="shared" si="29"/>
        <v>2158.8928586736247</v>
      </c>
      <c r="K144" s="14"/>
      <c r="L144" s="14">
        <f t="shared" si="30"/>
        <v>1808.548069576169</v>
      </c>
      <c r="M144" s="13">
        <f t="shared" si="31"/>
        <v>1530.8899253643017</v>
      </c>
      <c r="N144" s="14"/>
      <c r="O144" s="14">
        <f t="shared" si="49"/>
        <v>741.9040872285254</v>
      </c>
      <c r="P144" s="13">
        <f t="shared" si="32"/>
        <v>628.002933309323</v>
      </c>
      <c r="R144" s="14">
        <f t="shared" si="33"/>
        <v>640.9514616650054</v>
      </c>
      <c r="S144" s="13">
        <f t="shared" si="34"/>
        <v>543.6666666666666</v>
      </c>
      <c r="U144" s="14">
        <f t="shared" si="35"/>
        <v>589.4709947869455</v>
      </c>
      <c r="V144" s="13">
        <f t="shared" si="36"/>
        <v>500</v>
      </c>
      <c r="X144" s="14">
        <f t="shared" si="37"/>
        <v>1414.7303874886693</v>
      </c>
      <c r="Y144" s="13">
        <f t="shared" si="38"/>
        <v>1200</v>
      </c>
      <c r="AA144" s="15">
        <f t="shared" si="41"/>
        <v>41883</v>
      </c>
      <c r="AB144" s="14">
        <f t="shared" si="50"/>
        <v>-1002.5595253402912</v>
      </c>
      <c r="AC144" s="14">
        <f t="shared" si="51"/>
        <v>-374.5565920309682</v>
      </c>
      <c r="AE144" s="14">
        <f t="shared" si="39"/>
        <v>-794.8090554435462</v>
      </c>
      <c r="AF144" s="14">
        <f t="shared" si="40"/>
        <v>-296.9409432534603</v>
      </c>
      <c r="AH144" s="14">
        <f t="shared" si="52"/>
        <v>-134076.68543319992</v>
      </c>
      <c r="AI144" s="14">
        <f t="shared" si="53"/>
        <v>-63991.64289531653</v>
      </c>
      <c r="AK144" s="16">
        <f t="shared" si="42"/>
        <v>0</v>
      </c>
      <c r="AL144" s="16">
        <f t="shared" si="43"/>
        <v>0</v>
      </c>
      <c r="AM144" s="17">
        <f t="shared" si="44"/>
        <v>0</v>
      </c>
      <c r="AN144" s="17">
        <f t="shared" si="45"/>
        <v>0</v>
      </c>
    </row>
    <row r="145" spans="3:40" ht="12.75">
      <c r="C145" s="2">
        <f t="shared" si="46"/>
        <v>82</v>
      </c>
      <c r="D145" s="12">
        <f t="shared" si="47"/>
        <v>41913</v>
      </c>
      <c r="E145" s="12"/>
      <c r="F145" s="13">
        <f t="shared" si="48"/>
        <v>320575.79896066146</v>
      </c>
      <c r="G145" s="13">
        <f t="shared" si="27"/>
        <v>271359.2572961021</v>
      </c>
      <c r="H145" s="13"/>
      <c r="I145" s="14">
        <f t="shared" si="28"/>
        <v>2550.4521568046944</v>
      </c>
      <c r="J145" s="13">
        <f t="shared" si="29"/>
        <v>2154.455034052737</v>
      </c>
      <c r="K145" s="14"/>
      <c r="L145" s="14">
        <f t="shared" si="30"/>
        <v>1804.3722361501225</v>
      </c>
      <c r="M145" s="13">
        <f t="shared" si="31"/>
        <v>1524.2155541349032</v>
      </c>
      <c r="N145" s="14"/>
      <c r="O145" s="14">
        <f t="shared" si="49"/>
        <v>746.0799206545719</v>
      </c>
      <c r="P145" s="13">
        <f t="shared" si="32"/>
        <v>630.2394799178343</v>
      </c>
      <c r="R145" s="14">
        <f t="shared" si="33"/>
        <v>642.2717167329517</v>
      </c>
      <c r="S145" s="13">
        <f t="shared" si="34"/>
        <v>543.6666666666666</v>
      </c>
      <c r="U145" s="14">
        <f t="shared" si="35"/>
        <v>590.685208522028</v>
      </c>
      <c r="V145" s="13">
        <f t="shared" si="36"/>
        <v>500</v>
      </c>
      <c r="X145" s="14">
        <f t="shared" si="37"/>
        <v>1417.644500452867</v>
      </c>
      <c r="Y145" s="13">
        <f t="shared" si="38"/>
        <v>1200</v>
      </c>
      <c r="AA145" s="15">
        <f t="shared" si="41"/>
        <v>41913</v>
      </c>
      <c r="AB145" s="14">
        <f t="shared" si="50"/>
        <v>-998.1217007194036</v>
      </c>
      <c r="AC145" s="14">
        <f t="shared" si="51"/>
        <v>-367.88222080156936</v>
      </c>
      <c r="AE145" s="14">
        <f t="shared" si="39"/>
        <v>-789.0256245622232</v>
      </c>
      <c r="AF145" s="14">
        <f t="shared" si="40"/>
        <v>-290.81473614298017</v>
      </c>
      <c r="AH145" s="14">
        <f t="shared" si="52"/>
        <v>-134865.71105776215</v>
      </c>
      <c r="AI145" s="14">
        <f t="shared" si="53"/>
        <v>-64282.45763145951</v>
      </c>
      <c r="AK145" s="16">
        <f t="shared" si="42"/>
        <v>0</v>
      </c>
      <c r="AL145" s="16">
        <f t="shared" si="43"/>
        <v>0</v>
      </c>
      <c r="AM145" s="17">
        <f t="shared" si="44"/>
        <v>0</v>
      </c>
      <c r="AN145" s="17">
        <f t="shared" si="45"/>
        <v>0</v>
      </c>
    </row>
    <row r="146" spans="3:40" ht="12.75">
      <c r="C146" s="2">
        <f t="shared" si="46"/>
        <v>83</v>
      </c>
      <c r="D146" s="12">
        <f t="shared" si="47"/>
        <v>41944</v>
      </c>
      <c r="E146" s="12"/>
      <c r="F146" s="13">
        <f t="shared" si="48"/>
        <v>319829.7190400069</v>
      </c>
      <c r="G146" s="13">
        <f t="shared" si="27"/>
        <v>270171.21116621734</v>
      </c>
      <c r="H146" s="13"/>
      <c r="I146" s="14">
        <f t="shared" si="28"/>
        <v>2550.4521568046944</v>
      </c>
      <c r="J146" s="13">
        <f t="shared" si="29"/>
        <v>2150.02633183331</v>
      </c>
      <c r="K146" s="14"/>
      <c r="L146" s="14">
        <f t="shared" si="30"/>
        <v>1800.1728988977702</v>
      </c>
      <c r="M146" s="13">
        <f t="shared" si="31"/>
        <v>1517.5423401519206</v>
      </c>
      <c r="N146" s="14"/>
      <c r="O146" s="14">
        <f t="shared" si="49"/>
        <v>750.2792579069242</v>
      </c>
      <c r="P146" s="13">
        <f t="shared" si="32"/>
        <v>632.4839916813894</v>
      </c>
      <c r="R146" s="14">
        <f t="shared" si="33"/>
        <v>643.5946913101725</v>
      </c>
      <c r="S146" s="13">
        <f t="shared" si="34"/>
        <v>543.6666666666666</v>
      </c>
      <c r="U146" s="14">
        <f t="shared" si="35"/>
        <v>591.9019233386014</v>
      </c>
      <c r="V146" s="13">
        <f t="shared" si="36"/>
        <v>500</v>
      </c>
      <c r="X146" s="14">
        <f t="shared" si="37"/>
        <v>1420.5646160126432</v>
      </c>
      <c r="Y146" s="13">
        <f t="shared" si="38"/>
        <v>1200</v>
      </c>
      <c r="AA146" s="15">
        <f t="shared" si="41"/>
        <v>41944</v>
      </c>
      <c r="AB146" s="14">
        <f t="shared" si="50"/>
        <v>-993.6929984999765</v>
      </c>
      <c r="AC146" s="14">
        <f t="shared" si="51"/>
        <v>-361.2090068185871</v>
      </c>
      <c r="AE146" s="14">
        <f t="shared" si="39"/>
        <v>-783.2759832063406</v>
      </c>
      <c r="AF146" s="14">
        <f t="shared" si="40"/>
        <v>-284.7220825606142</v>
      </c>
      <c r="AH146" s="14">
        <f t="shared" si="52"/>
        <v>-135648.9870409685</v>
      </c>
      <c r="AI146" s="14">
        <f t="shared" si="53"/>
        <v>-64567.17971402012</v>
      </c>
      <c r="AK146" s="16">
        <f t="shared" si="42"/>
        <v>0</v>
      </c>
      <c r="AL146" s="16">
        <f t="shared" si="43"/>
        <v>0</v>
      </c>
      <c r="AM146" s="17">
        <f t="shared" si="44"/>
        <v>0</v>
      </c>
      <c r="AN146" s="17">
        <f t="shared" si="45"/>
        <v>0</v>
      </c>
    </row>
    <row r="147" spans="3:40" ht="12.75">
      <c r="C147" s="2">
        <f t="shared" si="46"/>
        <v>84</v>
      </c>
      <c r="D147" s="12">
        <f t="shared" si="47"/>
        <v>41974</v>
      </c>
      <c r="E147" s="12"/>
      <c r="F147" s="13">
        <f t="shared" si="48"/>
        <v>319079.43978210003</v>
      </c>
      <c r="G147" s="13">
        <f t="shared" si="27"/>
        <v>268983.3626746483</v>
      </c>
      <c r="H147" s="13"/>
      <c r="I147" s="14">
        <f t="shared" si="28"/>
        <v>2550.4521568046944</v>
      </c>
      <c r="J147" s="13">
        <f t="shared" si="29"/>
        <v>2145.6067332633147</v>
      </c>
      <c r="K147" s="14"/>
      <c r="L147" s="14">
        <f t="shared" si="30"/>
        <v>1795.949925526993</v>
      </c>
      <c r="M147" s="13">
        <f t="shared" si="31"/>
        <v>1510.8702362965148</v>
      </c>
      <c r="N147" s="14"/>
      <c r="O147" s="14">
        <f t="shared" si="49"/>
        <v>754.5022312777014</v>
      </c>
      <c r="P147" s="13">
        <f t="shared" si="32"/>
        <v>634.7364969667997</v>
      </c>
      <c r="R147" s="14">
        <f t="shared" si="33"/>
        <v>644.9203909984116</v>
      </c>
      <c r="S147" s="13">
        <f t="shared" si="34"/>
        <v>543.6666666666666</v>
      </c>
      <c r="U147" s="14">
        <f t="shared" si="35"/>
        <v>593.1211443884839</v>
      </c>
      <c r="V147" s="13">
        <f t="shared" si="36"/>
        <v>500</v>
      </c>
      <c r="X147" s="14">
        <f t="shared" si="37"/>
        <v>1423.4907465323615</v>
      </c>
      <c r="Y147" s="13">
        <f t="shared" si="38"/>
        <v>1200</v>
      </c>
      <c r="AA147" s="15">
        <f t="shared" si="41"/>
        <v>41974</v>
      </c>
      <c r="AB147" s="14">
        <f t="shared" si="50"/>
        <v>-989.2733999299812</v>
      </c>
      <c r="AC147" s="14">
        <f t="shared" si="51"/>
        <v>-354.53690296318155</v>
      </c>
      <c r="AE147" s="14">
        <f t="shared" si="39"/>
        <v>-777.559949989914</v>
      </c>
      <c r="AF147" s="14">
        <f t="shared" si="40"/>
        <v>-278.66280095789705</v>
      </c>
      <c r="AH147" s="14">
        <f t="shared" si="52"/>
        <v>-136426.54699095842</v>
      </c>
      <c r="AI147" s="14">
        <f t="shared" si="53"/>
        <v>-64845.84251497802</v>
      </c>
      <c r="AK147" s="16">
        <f t="shared" si="42"/>
        <v>0</v>
      </c>
      <c r="AL147" s="16">
        <f t="shared" si="43"/>
        <v>0</v>
      </c>
      <c r="AM147" s="17">
        <f t="shared" si="44"/>
        <v>0</v>
      </c>
      <c r="AN147" s="17">
        <f t="shared" si="45"/>
        <v>0</v>
      </c>
    </row>
    <row r="148" spans="3:40" ht="12.75">
      <c r="C148" s="2">
        <f t="shared" si="46"/>
        <v>85</v>
      </c>
      <c r="D148" s="12">
        <f t="shared" si="47"/>
        <v>42005</v>
      </c>
      <c r="E148" s="12"/>
      <c r="F148" s="13">
        <f t="shared" si="48"/>
        <v>318324.93755082233</v>
      </c>
      <c r="G148" s="13">
        <f t="shared" si="27"/>
        <v>267795.70342160726</v>
      </c>
      <c r="H148" s="13"/>
      <c r="I148" s="14">
        <f t="shared" si="28"/>
        <v>2550.4521568046944</v>
      </c>
      <c r="J148" s="13">
        <f t="shared" si="29"/>
        <v>2141.1962196292725</v>
      </c>
      <c r="K148" s="14"/>
      <c r="L148" s="14">
        <f t="shared" si="30"/>
        <v>1791.7031830010612</v>
      </c>
      <c r="M148" s="13">
        <f t="shared" si="31"/>
        <v>1504.1991953873714</v>
      </c>
      <c r="N148" s="14"/>
      <c r="O148" s="14">
        <f t="shared" si="49"/>
        <v>758.7489738036331</v>
      </c>
      <c r="P148" s="13">
        <f t="shared" si="32"/>
        <v>636.9970242419013</v>
      </c>
      <c r="R148" s="14">
        <f t="shared" si="33"/>
        <v>646.2488214109515</v>
      </c>
      <c r="S148" s="13">
        <f t="shared" si="34"/>
        <v>543.6666666666666</v>
      </c>
      <c r="U148" s="14">
        <f t="shared" si="35"/>
        <v>594.3428768341063</v>
      </c>
      <c r="V148" s="13">
        <f t="shared" si="36"/>
        <v>500</v>
      </c>
      <c r="X148" s="14">
        <f t="shared" si="37"/>
        <v>1426.422904401855</v>
      </c>
      <c r="Y148" s="13">
        <f t="shared" si="38"/>
        <v>1200</v>
      </c>
      <c r="AA148" s="15">
        <f t="shared" si="41"/>
        <v>42005</v>
      </c>
      <c r="AB148" s="14">
        <f t="shared" si="50"/>
        <v>-984.862886295939</v>
      </c>
      <c r="AC148" s="14">
        <f t="shared" si="51"/>
        <v>-347.86586205403773</v>
      </c>
      <c r="AE148" s="14">
        <f t="shared" si="39"/>
        <v>-771.8773444620837</v>
      </c>
      <c r="AF148" s="14">
        <f t="shared" si="40"/>
        <v>-272.6367107213748</v>
      </c>
      <c r="AH148" s="14">
        <f t="shared" si="52"/>
        <v>-137198.4243354205</v>
      </c>
      <c r="AI148" s="14">
        <f t="shared" si="53"/>
        <v>-65118.4792256994</v>
      </c>
      <c r="AK148" s="16">
        <f t="shared" si="42"/>
        <v>0</v>
      </c>
      <c r="AL148" s="16">
        <f t="shared" si="43"/>
        <v>0</v>
      </c>
      <c r="AM148" s="17">
        <f t="shared" si="44"/>
        <v>0</v>
      </c>
      <c r="AN148" s="17">
        <f t="shared" si="45"/>
        <v>0</v>
      </c>
    </row>
    <row r="149" spans="3:40" ht="12.75">
      <c r="C149" s="2">
        <f t="shared" si="46"/>
        <v>86</v>
      </c>
      <c r="D149" s="12">
        <f t="shared" si="47"/>
        <v>42036</v>
      </c>
      <c r="E149" s="12"/>
      <c r="F149" s="13">
        <f t="shared" si="48"/>
        <v>317566.18857701874</v>
      </c>
      <c r="G149" s="13">
        <f t="shared" si="27"/>
        <v>266608.22499610577</v>
      </c>
      <c r="H149" s="13"/>
      <c r="I149" s="14">
        <f t="shared" si="28"/>
        <v>2550.4521568046944</v>
      </c>
      <c r="J149" s="13">
        <f t="shared" si="29"/>
        <v>2136.7947722561685</v>
      </c>
      <c r="K149" s="14"/>
      <c r="L149" s="14">
        <f t="shared" si="30"/>
        <v>1787.432537534444</v>
      </c>
      <c r="M149" s="13">
        <f t="shared" si="31"/>
        <v>1497.529170180256</v>
      </c>
      <c r="N149" s="14"/>
      <c r="O149" s="14">
        <f t="shared" si="49"/>
        <v>763.0196192702504</v>
      </c>
      <c r="P149" s="13">
        <f t="shared" si="32"/>
        <v>639.2656020759127</v>
      </c>
      <c r="R149" s="14">
        <f t="shared" si="33"/>
        <v>647.5799881726367</v>
      </c>
      <c r="S149" s="13">
        <f t="shared" si="34"/>
        <v>543.6666666666666</v>
      </c>
      <c r="U149" s="14">
        <f t="shared" si="35"/>
        <v>595.5671258485316</v>
      </c>
      <c r="V149" s="13">
        <f t="shared" si="36"/>
        <v>500</v>
      </c>
      <c r="X149" s="14">
        <f t="shared" si="37"/>
        <v>1429.361102036476</v>
      </c>
      <c r="Y149" s="13">
        <f t="shared" si="38"/>
        <v>1200</v>
      </c>
      <c r="AA149" s="15">
        <f t="shared" si="41"/>
        <v>42036</v>
      </c>
      <c r="AB149" s="14">
        <f t="shared" si="50"/>
        <v>-980.461438922835</v>
      </c>
      <c r="AC149" s="14">
        <f t="shared" si="51"/>
        <v>-341.19583684692225</v>
      </c>
      <c r="AE149" s="14">
        <f t="shared" si="39"/>
        <v>-766.2279871023871</v>
      </c>
      <c r="AF149" s="14">
        <f t="shared" si="40"/>
        <v>-266.643632167881</v>
      </c>
      <c r="AH149" s="14">
        <f t="shared" si="52"/>
        <v>-137964.6523225229</v>
      </c>
      <c r="AI149" s="14">
        <f t="shared" si="53"/>
        <v>-65385.122857867274</v>
      </c>
      <c r="AK149" s="16">
        <f t="shared" si="42"/>
        <v>0</v>
      </c>
      <c r="AL149" s="16">
        <f t="shared" si="43"/>
        <v>0</v>
      </c>
      <c r="AM149" s="17">
        <f t="shared" si="44"/>
        <v>0</v>
      </c>
      <c r="AN149" s="17">
        <f t="shared" si="45"/>
        <v>0</v>
      </c>
    </row>
    <row r="150" spans="3:40" ht="12.75">
      <c r="C150" s="2">
        <f t="shared" si="46"/>
        <v>87</v>
      </c>
      <c r="D150" s="12">
        <f t="shared" si="47"/>
        <v>42064</v>
      </c>
      <c r="E150" s="12"/>
      <c r="F150" s="13">
        <f t="shared" si="48"/>
        <v>316803.1689577485</v>
      </c>
      <c r="G150" s="13">
        <f t="shared" si="27"/>
        <v>265420.91897587513</v>
      </c>
      <c r="H150" s="13"/>
      <c r="I150" s="14">
        <f t="shared" si="28"/>
        <v>2550.4521568046944</v>
      </c>
      <c r="J150" s="13">
        <f t="shared" si="29"/>
        <v>2132.402372507379</v>
      </c>
      <c r="K150" s="14"/>
      <c r="L150" s="14">
        <f t="shared" si="30"/>
        <v>1783.1378545885925</v>
      </c>
      <c r="M150" s="13">
        <f t="shared" si="31"/>
        <v>1490.8601133675786</v>
      </c>
      <c r="N150" s="14"/>
      <c r="O150" s="14">
        <f t="shared" si="49"/>
        <v>767.3143022161019</v>
      </c>
      <c r="P150" s="13">
        <f t="shared" si="32"/>
        <v>641.5422591398002</v>
      </c>
      <c r="R150" s="14">
        <f t="shared" si="33"/>
        <v>648.9138969198991</v>
      </c>
      <c r="S150" s="13">
        <f t="shared" si="34"/>
        <v>543.6666666666666</v>
      </c>
      <c r="U150" s="14">
        <f t="shared" si="35"/>
        <v>596.7938966154805</v>
      </c>
      <c r="V150" s="13">
        <f t="shared" si="36"/>
        <v>500</v>
      </c>
      <c r="X150" s="14">
        <f t="shared" si="37"/>
        <v>1432.3053518771533</v>
      </c>
      <c r="Y150" s="13">
        <f t="shared" si="38"/>
        <v>1200</v>
      </c>
      <c r="AA150" s="15">
        <f t="shared" si="41"/>
        <v>42064</v>
      </c>
      <c r="AB150" s="14">
        <f t="shared" si="50"/>
        <v>-976.0690391740454</v>
      </c>
      <c r="AC150" s="14">
        <f t="shared" si="51"/>
        <v>-334.52678003424523</v>
      </c>
      <c r="AE150" s="14">
        <f t="shared" si="39"/>
        <v>-760.6116993160689</v>
      </c>
      <c r="AF150" s="14">
        <f t="shared" si="40"/>
        <v>-260.68338653984216</v>
      </c>
      <c r="AH150" s="14">
        <f t="shared" si="52"/>
        <v>-138725.26402183896</v>
      </c>
      <c r="AI150" s="14">
        <f t="shared" si="53"/>
        <v>-65645.80624440711</v>
      </c>
      <c r="AK150" s="16">
        <f t="shared" si="42"/>
        <v>0</v>
      </c>
      <c r="AL150" s="16">
        <f t="shared" si="43"/>
        <v>0</v>
      </c>
      <c r="AM150" s="17">
        <f t="shared" si="44"/>
        <v>0</v>
      </c>
      <c r="AN150" s="17">
        <f t="shared" si="45"/>
        <v>0</v>
      </c>
    </row>
    <row r="151" spans="3:40" ht="12.75">
      <c r="C151" s="2">
        <f t="shared" si="46"/>
        <v>88</v>
      </c>
      <c r="D151" s="12">
        <f t="shared" si="47"/>
        <v>42095</v>
      </c>
      <c r="E151" s="12"/>
      <c r="F151" s="13">
        <f t="shared" si="48"/>
        <v>316035.8546555324</v>
      </c>
      <c r="G151" s="13">
        <f t="shared" si="27"/>
        <v>264233.77692728885</v>
      </c>
      <c r="H151" s="13"/>
      <c r="I151" s="14">
        <f t="shared" si="28"/>
        <v>2550.4521568046944</v>
      </c>
      <c r="J151" s="13">
        <f t="shared" si="29"/>
        <v>2128.019001784588</v>
      </c>
      <c r="K151" s="14"/>
      <c r="L151" s="14">
        <f t="shared" si="30"/>
        <v>1778.818998867704</v>
      </c>
      <c r="M151" s="13">
        <f t="shared" si="31"/>
        <v>1484.1919775779518</v>
      </c>
      <c r="N151" s="14"/>
      <c r="O151" s="14">
        <f t="shared" si="49"/>
        <v>771.6331579369903</v>
      </c>
      <c r="P151" s="13">
        <f t="shared" si="32"/>
        <v>643.8270242066362</v>
      </c>
      <c r="R151" s="14">
        <f t="shared" si="33"/>
        <v>650.2505533007799</v>
      </c>
      <c r="S151" s="13">
        <f t="shared" si="34"/>
        <v>543.6666666666666</v>
      </c>
      <c r="U151" s="14">
        <f t="shared" si="35"/>
        <v>598.0231943293501</v>
      </c>
      <c r="V151" s="13">
        <f t="shared" si="36"/>
        <v>500</v>
      </c>
      <c r="X151" s="14">
        <f t="shared" si="37"/>
        <v>1435.25566639044</v>
      </c>
      <c r="Y151" s="13">
        <f t="shared" si="38"/>
        <v>1200</v>
      </c>
      <c r="AA151" s="15">
        <f t="shared" si="41"/>
        <v>42095</v>
      </c>
      <c r="AB151" s="14">
        <f t="shared" si="50"/>
        <v>-971.6856684512545</v>
      </c>
      <c r="AC151" s="14">
        <f t="shared" si="51"/>
        <v>-327.8586442446183</v>
      </c>
      <c r="AE151" s="14">
        <f t="shared" si="39"/>
        <v>-755.0283034294038</v>
      </c>
      <c r="AF151" s="14">
        <f t="shared" si="40"/>
        <v>-254.75579600060428</v>
      </c>
      <c r="AH151" s="14">
        <f t="shared" si="52"/>
        <v>-139480.29232526835</v>
      </c>
      <c r="AI151" s="14">
        <f t="shared" si="53"/>
        <v>-65900.56204040772</v>
      </c>
      <c r="AK151" s="16">
        <f t="shared" si="42"/>
        <v>0</v>
      </c>
      <c r="AL151" s="16">
        <f t="shared" si="43"/>
        <v>0</v>
      </c>
      <c r="AM151" s="17">
        <f t="shared" si="44"/>
        <v>0</v>
      </c>
      <c r="AN151" s="17">
        <f t="shared" si="45"/>
        <v>0</v>
      </c>
    </row>
    <row r="152" spans="3:40" ht="12.75">
      <c r="C152" s="2">
        <f t="shared" si="46"/>
        <v>89</v>
      </c>
      <c r="D152" s="12">
        <f t="shared" si="47"/>
        <v>42125</v>
      </c>
      <c r="E152" s="12"/>
      <c r="F152" s="13">
        <f t="shared" si="48"/>
        <v>315264.2214975954</v>
      </c>
      <c r="G152" s="13">
        <f t="shared" si="27"/>
        <v>263046.79040528374</v>
      </c>
      <c r="H152" s="13"/>
      <c r="I152" s="14">
        <f t="shared" si="28"/>
        <v>2550.4521568046944</v>
      </c>
      <c r="J152" s="13">
        <f t="shared" si="29"/>
        <v>2123.644641527712</v>
      </c>
      <c r="K152" s="14"/>
      <c r="L152" s="14">
        <f t="shared" si="30"/>
        <v>1774.4758343144583</v>
      </c>
      <c r="M152" s="13">
        <f t="shared" si="31"/>
        <v>1477.5247153757468</v>
      </c>
      <c r="N152" s="14"/>
      <c r="O152" s="14">
        <f t="shared" si="49"/>
        <v>775.976322490236</v>
      </c>
      <c r="P152" s="13">
        <f t="shared" si="32"/>
        <v>646.1199261519653</v>
      </c>
      <c r="R152" s="14">
        <f t="shared" si="33"/>
        <v>651.5899629749542</v>
      </c>
      <c r="S152" s="13">
        <f t="shared" si="34"/>
        <v>543.6666666666666</v>
      </c>
      <c r="U152" s="14">
        <f t="shared" si="35"/>
        <v>599.255024195237</v>
      </c>
      <c r="V152" s="13">
        <f t="shared" si="36"/>
        <v>500</v>
      </c>
      <c r="X152" s="14">
        <f t="shared" si="37"/>
        <v>1438.2120580685685</v>
      </c>
      <c r="Y152" s="13">
        <f t="shared" si="38"/>
        <v>1200</v>
      </c>
      <c r="AA152" s="15">
        <f t="shared" si="41"/>
        <v>42125</v>
      </c>
      <c r="AB152" s="14">
        <f t="shared" si="50"/>
        <v>-967.3113081943784</v>
      </c>
      <c r="AC152" s="14">
        <f t="shared" si="51"/>
        <v>-321.1913820424131</v>
      </c>
      <c r="AE152" s="14">
        <f t="shared" si="39"/>
        <v>-749.4776226850499</v>
      </c>
      <c r="AF152" s="14">
        <f t="shared" si="40"/>
        <v>-248.86068362978372</v>
      </c>
      <c r="AH152" s="14">
        <f t="shared" si="52"/>
        <v>-140229.7699479534</v>
      </c>
      <c r="AI152" s="14">
        <f t="shared" si="53"/>
        <v>-66149.4227240375</v>
      </c>
      <c r="AK152" s="16">
        <f t="shared" si="42"/>
        <v>0</v>
      </c>
      <c r="AL152" s="16">
        <f t="shared" si="43"/>
        <v>0</v>
      </c>
      <c r="AM152" s="17">
        <f t="shared" si="44"/>
        <v>0</v>
      </c>
      <c r="AN152" s="17">
        <f t="shared" si="45"/>
        <v>0</v>
      </c>
    </row>
    <row r="153" spans="3:40" ht="12.75">
      <c r="C153" s="2">
        <f t="shared" si="46"/>
        <v>90</v>
      </c>
      <c r="D153" s="12">
        <f t="shared" si="47"/>
        <v>42156</v>
      </c>
      <c r="E153" s="12"/>
      <c r="F153" s="13">
        <f t="shared" si="48"/>
        <v>314488.2451751052</v>
      </c>
      <c r="G153" s="13">
        <f t="shared" si="27"/>
        <v>261859.95095328044</v>
      </c>
      <c r="H153" s="13"/>
      <c r="I153" s="14">
        <f t="shared" si="28"/>
        <v>2550.4521568046944</v>
      </c>
      <c r="J153" s="13">
        <f t="shared" si="29"/>
        <v>2119.2792732148177</v>
      </c>
      <c r="K153" s="14"/>
      <c r="L153" s="14">
        <f t="shared" si="30"/>
        <v>1770.108224105732</v>
      </c>
      <c r="M153" s="13">
        <f t="shared" si="31"/>
        <v>1470.8582792606505</v>
      </c>
      <c r="N153" s="14"/>
      <c r="O153" s="14">
        <f t="shared" si="49"/>
        <v>780.3439326989624</v>
      </c>
      <c r="P153" s="13">
        <f t="shared" si="32"/>
        <v>648.4209939541673</v>
      </c>
      <c r="R153" s="14">
        <f t="shared" si="33"/>
        <v>652.9321316137555</v>
      </c>
      <c r="S153" s="13">
        <f t="shared" si="34"/>
        <v>543.6666666666666</v>
      </c>
      <c r="U153" s="14">
        <f t="shared" si="35"/>
        <v>600.4893914289597</v>
      </c>
      <c r="V153" s="13">
        <f t="shared" si="36"/>
        <v>500</v>
      </c>
      <c r="X153" s="14">
        <f t="shared" si="37"/>
        <v>1441.1745394295033</v>
      </c>
      <c r="Y153" s="13">
        <f t="shared" si="38"/>
        <v>1200</v>
      </c>
      <c r="AA153" s="15">
        <f t="shared" si="41"/>
        <v>42156</v>
      </c>
      <c r="AB153" s="14">
        <f t="shared" si="50"/>
        <v>-962.9459398814843</v>
      </c>
      <c r="AC153" s="14">
        <f t="shared" si="51"/>
        <v>-314.52494592731694</v>
      </c>
      <c r="AE153" s="14">
        <f t="shared" si="39"/>
        <v>-743.9594812374199</v>
      </c>
      <c r="AF153" s="14">
        <f t="shared" si="40"/>
        <v>-242.99787341864004</v>
      </c>
      <c r="AH153" s="14">
        <f t="shared" si="52"/>
        <v>-140973.72942919083</v>
      </c>
      <c r="AI153" s="14">
        <f t="shared" si="53"/>
        <v>-66392.42059745615</v>
      </c>
      <c r="AK153" s="16">
        <f t="shared" si="42"/>
        <v>0</v>
      </c>
      <c r="AL153" s="16">
        <f t="shared" si="43"/>
        <v>0</v>
      </c>
      <c r="AM153" s="17">
        <f t="shared" si="44"/>
        <v>0</v>
      </c>
      <c r="AN153" s="17">
        <f t="shared" si="45"/>
        <v>0</v>
      </c>
    </row>
    <row r="154" spans="3:40" ht="12.75">
      <c r="C154" s="2">
        <f t="shared" si="46"/>
        <v>91</v>
      </c>
      <c r="D154" s="12">
        <f t="shared" si="47"/>
        <v>42186</v>
      </c>
      <c r="E154" s="12"/>
      <c r="F154" s="13">
        <f t="shared" si="48"/>
        <v>313707.9012424063</v>
      </c>
      <c r="G154" s="13">
        <f t="shared" si="27"/>
        <v>260673.2501031046</v>
      </c>
      <c r="H154" s="13"/>
      <c r="I154" s="14">
        <f t="shared" si="28"/>
        <v>2550.4521568046944</v>
      </c>
      <c r="J154" s="13">
        <f t="shared" si="29"/>
        <v>2114.9228783620474</v>
      </c>
      <c r="K154" s="14"/>
      <c r="L154" s="14">
        <f t="shared" si="30"/>
        <v>1765.7160306482872</v>
      </c>
      <c r="M154" s="13">
        <f t="shared" si="31"/>
        <v>1464.1926216672214</v>
      </c>
      <c r="N154" s="14"/>
      <c r="O154" s="14">
        <f t="shared" si="49"/>
        <v>784.7361261564072</v>
      </c>
      <c r="P154" s="13">
        <f t="shared" si="32"/>
        <v>650.730256694826</v>
      </c>
      <c r="R154" s="14">
        <f t="shared" si="33"/>
        <v>654.2770649001994</v>
      </c>
      <c r="S154" s="13">
        <f t="shared" si="34"/>
        <v>543.6666666666666</v>
      </c>
      <c r="U154" s="14">
        <f t="shared" si="35"/>
        <v>601.726301257081</v>
      </c>
      <c r="V154" s="13">
        <f t="shared" si="36"/>
        <v>500</v>
      </c>
      <c r="X154" s="14">
        <f t="shared" si="37"/>
        <v>1444.1431230169944</v>
      </c>
      <c r="Y154" s="13">
        <f t="shared" si="38"/>
        <v>1200</v>
      </c>
      <c r="AA154" s="15">
        <f t="shared" si="41"/>
        <v>42186</v>
      </c>
      <c r="AB154" s="14">
        <f t="shared" si="50"/>
        <v>-958.5895450287139</v>
      </c>
      <c r="AC154" s="14">
        <f t="shared" si="51"/>
        <v>-307.8592883338879</v>
      </c>
      <c r="AE154" s="14">
        <f t="shared" si="39"/>
        <v>-738.4737041480801</v>
      </c>
      <c r="AF154" s="14">
        <f t="shared" si="40"/>
        <v>-237.16719026547278</v>
      </c>
      <c r="AH154" s="14">
        <f t="shared" si="52"/>
        <v>-141712.20313333892</v>
      </c>
      <c r="AI154" s="14">
        <f t="shared" si="53"/>
        <v>-66629.58778772163</v>
      </c>
      <c r="AK154" s="16">
        <f t="shared" si="42"/>
        <v>0</v>
      </c>
      <c r="AL154" s="16">
        <f t="shared" si="43"/>
        <v>0</v>
      </c>
      <c r="AM154" s="17">
        <f t="shared" si="44"/>
        <v>0</v>
      </c>
      <c r="AN154" s="17">
        <f t="shared" si="45"/>
        <v>0</v>
      </c>
    </row>
    <row r="155" spans="3:40" ht="12.75">
      <c r="C155" s="2">
        <f t="shared" si="46"/>
        <v>92</v>
      </c>
      <c r="D155" s="12">
        <f t="shared" si="47"/>
        <v>42217</v>
      </c>
      <c r="E155" s="12"/>
      <c r="F155" s="13">
        <f t="shared" si="48"/>
        <v>312923.1651162499</v>
      </c>
      <c r="G155" s="13">
        <f t="shared" si="27"/>
        <v>259486.67937490763</v>
      </c>
      <c r="H155" s="13"/>
      <c r="I155" s="14">
        <f t="shared" si="28"/>
        <v>2550.4521568046944</v>
      </c>
      <c r="J155" s="13">
        <f t="shared" si="29"/>
        <v>2110.575438523537</v>
      </c>
      <c r="K155" s="14"/>
      <c r="L155" s="14">
        <f t="shared" si="30"/>
        <v>1761.2991155744378</v>
      </c>
      <c r="M155" s="13">
        <f t="shared" si="31"/>
        <v>1457.5276949644424</v>
      </c>
      <c r="N155" s="14"/>
      <c r="O155" s="14">
        <f t="shared" si="49"/>
        <v>789.1530412302566</v>
      </c>
      <c r="P155" s="13">
        <f t="shared" si="32"/>
        <v>653.0477435590946</v>
      </c>
      <c r="R155" s="14">
        <f t="shared" si="33"/>
        <v>655.6247685290072</v>
      </c>
      <c r="S155" s="13">
        <f t="shared" si="34"/>
        <v>543.6666666666666</v>
      </c>
      <c r="U155" s="14">
        <f t="shared" si="35"/>
        <v>602.9657589169287</v>
      </c>
      <c r="V155" s="13">
        <f t="shared" si="36"/>
        <v>500</v>
      </c>
      <c r="X155" s="14">
        <f t="shared" si="37"/>
        <v>1447.1178214006288</v>
      </c>
      <c r="Y155" s="13">
        <f t="shared" si="38"/>
        <v>1200</v>
      </c>
      <c r="AA155" s="15">
        <f t="shared" si="41"/>
        <v>42217</v>
      </c>
      <c r="AB155" s="14">
        <f t="shared" si="50"/>
        <v>-954.2421051902033</v>
      </c>
      <c r="AC155" s="14">
        <f t="shared" si="51"/>
        <v>-301.1943616311088</v>
      </c>
      <c r="AE155" s="14">
        <f t="shared" si="39"/>
        <v>-733.0201173811672</v>
      </c>
      <c r="AF155" s="14">
        <f t="shared" si="40"/>
        <v>-231.3684599710406</v>
      </c>
      <c r="AH155" s="14">
        <f t="shared" si="52"/>
        <v>-142445.2232507201</v>
      </c>
      <c r="AI155" s="14">
        <f t="shared" si="53"/>
        <v>-66860.95624769267</v>
      </c>
      <c r="AK155" s="16">
        <f t="shared" si="42"/>
        <v>0</v>
      </c>
      <c r="AL155" s="16">
        <f t="shared" si="43"/>
        <v>0</v>
      </c>
      <c r="AM155" s="17">
        <f t="shared" si="44"/>
        <v>0</v>
      </c>
      <c r="AN155" s="17">
        <f t="shared" si="45"/>
        <v>0</v>
      </c>
    </row>
    <row r="156" spans="3:40" ht="12.75">
      <c r="C156" s="2">
        <f t="shared" si="46"/>
        <v>93</v>
      </c>
      <c r="D156" s="12">
        <f t="shared" si="47"/>
        <v>42248</v>
      </c>
      <c r="E156" s="12"/>
      <c r="F156" s="13">
        <f t="shared" si="48"/>
        <v>312134.01207501965</v>
      </c>
      <c r="G156" s="13">
        <f t="shared" si="27"/>
        <v>258300.23027708693</v>
      </c>
      <c r="H156" s="13"/>
      <c r="I156" s="14">
        <f t="shared" si="28"/>
        <v>2550.4521568046944</v>
      </c>
      <c r="J156" s="13">
        <f t="shared" si="29"/>
        <v>2106.2369352913415</v>
      </c>
      <c r="K156" s="14"/>
      <c r="L156" s="14">
        <f t="shared" si="30"/>
        <v>1756.8573397376913</v>
      </c>
      <c r="M156" s="13">
        <f t="shared" si="31"/>
        <v>1450.8634514552768</v>
      </c>
      <c r="N156" s="14"/>
      <c r="O156" s="14">
        <f t="shared" si="49"/>
        <v>793.5948170670031</v>
      </c>
      <c r="P156" s="13">
        <f t="shared" si="32"/>
        <v>655.3734838360646</v>
      </c>
      <c r="R156" s="14">
        <f t="shared" si="33"/>
        <v>656.9752482066306</v>
      </c>
      <c r="S156" s="13">
        <f t="shared" si="34"/>
        <v>543.6666666666666</v>
      </c>
      <c r="U156" s="14">
        <f t="shared" si="35"/>
        <v>604.2077696566191</v>
      </c>
      <c r="V156" s="13">
        <f t="shared" si="36"/>
        <v>500</v>
      </c>
      <c r="X156" s="14">
        <f t="shared" si="37"/>
        <v>1450.098647175886</v>
      </c>
      <c r="Y156" s="13">
        <f t="shared" si="38"/>
        <v>1200</v>
      </c>
      <c r="AA156" s="15">
        <f t="shared" si="41"/>
        <v>42248</v>
      </c>
      <c r="AB156" s="14">
        <f t="shared" si="50"/>
        <v>-949.903601958008</v>
      </c>
      <c r="AC156" s="14">
        <f t="shared" si="51"/>
        <v>-294.5301181219435</v>
      </c>
      <c r="AE156" s="14">
        <f t="shared" si="39"/>
        <v>-727.5985477988345</v>
      </c>
      <c r="AF156" s="14">
        <f t="shared" si="40"/>
        <v>-225.60150923400616</v>
      </c>
      <c r="AH156" s="14">
        <f t="shared" si="52"/>
        <v>-143172.82179851894</v>
      </c>
      <c r="AI156" s="14">
        <f t="shared" si="53"/>
        <v>-67086.55775692668</v>
      </c>
      <c r="AK156" s="16">
        <f t="shared" si="42"/>
        <v>0</v>
      </c>
      <c r="AL156" s="16">
        <f t="shared" si="43"/>
        <v>0</v>
      </c>
      <c r="AM156" s="17">
        <f t="shared" si="44"/>
        <v>0</v>
      </c>
      <c r="AN156" s="17">
        <f t="shared" si="45"/>
        <v>0</v>
      </c>
    </row>
    <row r="157" spans="3:40" ht="12.75">
      <c r="C157" s="2">
        <f t="shared" si="46"/>
        <v>94</v>
      </c>
      <c r="D157" s="12">
        <f t="shared" si="47"/>
        <v>42278</v>
      </c>
      <c r="E157" s="12"/>
      <c r="F157" s="13">
        <f t="shared" si="48"/>
        <v>311340.4172579527</v>
      </c>
      <c r="G157" s="13">
        <f t="shared" si="27"/>
        <v>257113.89430620614</v>
      </c>
      <c r="H157" s="13"/>
      <c r="I157" s="14">
        <f t="shared" si="28"/>
        <v>2550.4521568046944</v>
      </c>
      <c r="J157" s="13">
        <f t="shared" si="29"/>
        <v>2101.9073502953534</v>
      </c>
      <c r="K157" s="14"/>
      <c r="L157" s="14">
        <f t="shared" si="30"/>
        <v>1752.3905632083624</v>
      </c>
      <c r="M157" s="13">
        <f t="shared" si="31"/>
        <v>1444.1998433762158</v>
      </c>
      <c r="N157" s="14"/>
      <c r="O157" s="14">
        <f t="shared" si="49"/>
        <v>798.0615935963319</v>
      </c>
      <c r="P157" s="13">
        <f t="shared" si="32"/>
        <v>657.7075069191378</v>
      </c>
      <c r="R157" s="14">
        <f t="shared" si="33"/>
        <v>658.3285096512755</v>
      </c>
      <c r="S157" s="13">
        <f t="shared" si="34"/>
        <v>543.6666666666666</v>
      </c>
      <c r="U157" s="14">
        <f t="shared" si="35"/>
        <v>605.4523387350787</v>
      </c>
      <c r="V157" s="13">
        <f t="shared" si="36"/>
        <v>500</v>
      </c>
      <c r="X157" s="14">
        <f t="shared" si="37"/>
        <v>1453.0856129641888</v>
      </c>
      <c r="Y157" s="13">
        <f t="shared" si="38"/>
        <v>1200</v>
      </c>
      <c r="AA157" s="15">
        <f t="shared" si="41"/>
        <v>42278</v>
      </c>
      <c r="AB157" s="14">
        <f t="shared" si="50"/>
        <v>-945.5740169620199</v>
      </c>
      <c r="AC157" s="14">
        <f t="shared" si="51"/>
        <v>-287.86651004288206</v>
      </c>
      <c r="AE157" s="14">
        <f t="shared" si="39"/>
        <v>-722.2088231567129</v>
      </c>
      <c r="AF157" s="14">
        <f t="shared" si="40"/>
        <v>-219.86616564639644</v>
      </c>
      <c r="AH157" s="14">
        <f t="shared" si="52"/>
        <v>-143895.03062167566</v>
      </c>
      <c r="AI157" s="14">
        <f t="shared" si="53"/>
        <v>-67306.42392257307</v>
      </c>
      <c r="AK157" s="16">
        <f t="shared" si="42"/>
        <v>0</v>
      </c>
      <c r="AL157" s="16">
        <f t="shared" si="43"/>
        <v>0</v>
      </c>
      <c r="AM157" s="17">
        <f t="shared" si="44"/>
        <v>0</v>
      </c>
      <c r="AN157" s="17">
        <f t="shared" si="45"/>
        <v>0</v>
      </c>
    </row>
    <row r="158" spans="3:40" ht="12.75">
      <c r="C158" s="2">
        <f t="shared" si="46"/>
        <v>95</v>
      </c>
      <c r="D158" s="12">
        <f t="shared" si="47"/>
        <v>42309</v>
      </c>
      <c r="E158" s="12"/>
      <c r="F158" s="13">
        <f t="shared" si="48"/>
        <v>310542.3556643564</v>
      </c>
      <c r="G158" s="13">
        <f t="shared" si="27"/>
        <v>255927.66294691514</v>
      </c>
      <c r="H158" s="13"/>
      <c r="I158" s="14">
        <f t="shared" si="28"/>
        <v>2550.4521568046944</v>
      </c>
      <c r="J158" s="13">
        <f t="shared" si="29"/>
        <v>2097.586665203229</v>
      </c>
      <c r="K158" s="14"/>
      <c r="L158" s="14">
        <f t="shared" si="30"/>
        <v>1747.8986452691681</v>
      </c>
      <c r="M158" s="13">
        <f t="shared" si="31"/>
        <v>1437.5368228968334</v>
      </c>
      <c r="N158" s="14"/>
      <c r="O158" s="14">
        <f t="shared" si="49"/>
        <v>802.5535115355262</v>
      </c>
      <c r="P158" s="13">
        <f t="shared" si="32"/>
        <v>660.0498423063959</v>
      </c>
      <c r="R158" s="14">
        <f t="shared" si="33"/>
        <v>659.6845585929268</v>
      </c>
      <c r="S158" s="13">
        <f t="shared" si="34"/>
        <v>543.6666666666666</v>
      </c>
      <c r="U158" s="14">
        <f t="shared" si="35"/>
        <v>606.6994714220664</v>
      </c>
      <c r="V158" s="13">
        <f t="shared" si="36"/>
        <v>500</v>
      </c>
      <c r="X158" s="14">
        <f t="shared" si="37"/>
        <v>1456.0787314129593</v>
      </c>
      <c r="Y158" s="13">
        <f t="shared" si="38"/>
        <v>1200</v>
      </c>
      <c r="AA158" s="15">
        <f t="shared" si="41"/>
        <v>42309</v>
      </c>
      <c r="AB158" s="14">
        <f t="shared" si="50"/>
        <v>-941.2533318698956</v>
      </c>
      <c r="AC158" s="14">
        <f t="shared" si="51"/>
        <v>-281.2034895634997</v>
      </c>
      <c r="AE158" s="14">
        <f t="shared" si="39"/>
        <v>-716.8507720994037</v>
      </c>
      <c r="AF158" s="14">
        <f t="shared" si="40"/>
        <v>-214.16225768909663</v>
      </c>
      <c r="AH158" s="14">
        <f t="shared" si="52"/>
        <v>-144611.88139377505</v>
      </c>
      <c r="AI158" s="14">
        <f t="shared" si="53"/>
        <v>-67520.58618026217</v>
      </c>
      <c r="AK158" s="16">
        <f t="shared" si="42"/>
        <v>0</v>
      </c>
      <c r="AL158" s="16">
        <f t="shared" si="43"/>
        <v>0</v>
      </c>
      <c r="AM158" s="17">
        <f t="shared" si="44"/>
        <v>0</v>
      </c>
      <c r="AN158" s="17">
        <f t="shared" si="45"/>
        <v>0</v>
      </c>
    </row>
    <row r="159" spans="3:40" ht="12.75">
      <c r="C159" s="2">
        <f t="shared" si="46"/>
        <v>96</v>
      </c>
      <c r="D159" s="12">
        <f t="shared" si="47"/>
        <v>42339</v>
      </c>
      <c r="E159" s="12"/>
      <c r="F159" s="13">
        <f t="shared" si="48"/>
        <v>309739.80215282086</v>
      </c>
      <c r="G159" s="13">
        <f t="shared" si="27"/>
        <v>254741.52767187</v>
      </c>
      <c r="H159" s="13"/>
      <c r="I159" s="14">
        <f t="shared" si="28"/>
        <v>2550.4521568046944</v>
      </c>
      <c r="J159" s="13">
        <f t="shared" si="29"/>
        <v>2093.274861720307</v>
      </c>
      <c r="K159" s="14"/>
      <c r="L159" s="14">
        <f t="shared" si="30"/>
        <v>1743.381444410793</v>
      </c>
      <c r="M159" s="13">
        <f t="shared" si="31"/>
        <v>1430.8743421193333</v>
      </c>
      <c r="N159" s="14"/>
      <c r="O159" s="14">
        <f t="shared" si="49"/>
        <v>807.0707123939014</v>
      </c>
      <c r="P159" s="13">
        <f t="shared" si="32"/>
        <v>662.4005196009738</v>
      </c>
      <c r="R159" s="14">
        <f t="shared" si="33"/>
        <v>661.0434007733718</v>
      </c>
      <c r="S159" s="13">
        <f t="shared" si="34"/>
        <v>543.6666666666666</v>
      </c>
      <c r="U159" s="14">
        <f t="shared" si="35"/>
        <v>607.9491729981961</v>
      </c>
      <c r="V159" s="13">
        <f t="shared" si="36"/>
        <v>500</v>
      </c>
      <c r="X159" s="14">
        <f t="shared" si="37"/>
        <v>1459.0780151956706</v>
      </c>
      <c r="Y159" s="13">
        <f t="shared" si="38"/>
        <v>1200</v>
      </c>
      <c r="AA159" s="15">
        <f t="shared" si="41"/>
        <v>42339</v>
      </c>
      <c r="AB159" s="14">
        <f t="shared" si="50"/>
        <v>-936.9415283869735</v>
      </c>
      <c r="AC159" s="14">
        <f t="shared" si="51"/>
        <v>-274.5410087859997</v>
      </c>
      <c r="AE159" s="14">
        <f t="shared" si="39"/>
        <v>-711.5242241559838</v>
      </c>
      <c r="AF159" s="14">
        <f t="shared" si="40"/>
        <v>-208.48961472735533</v>
      </c>
      <c r="AH159" s="14">
        <f t="shared" si="52"/>
        <v>-145323.40561793104</v>
      </c>
      <c r="AI159" s="14">
        <f t="shared" si="53"/>
        <v>-67729.07579498952</v>
      </c>
      <c r="AK159" s="16">
        <f t="shared" si="42"/>
        <v>0</v>
      </c>
      <c r="AL159" s="16">
        <f t="shared" si="43"/>
        <v>0</v>
      </c>
      <c r="AM159" s="17">
        <f t="shared" si="44"/>
        <v>0</v>
      </c>
      <c r="AN159" s="17">
        <f t="shared" si="45"/>
        <v>0</v>
      </c>
    </row>
    <row r="160" spans="3:40" ht="12.75">
      <c r="C160" s="2">
        <f t="shared" si="46"/>
        <v>97</v>
      </c>
      <c r="D160" s="12">
        <f t="shared" si="47"/>
        <v>42370</v>
      </c>
      <c r="E160" s="12"/>
      <c r="F160" s="13">
        <f t="shared" si="48"/>
        <v>308932.73144042696</v>
      </c>
      <c r="G160" s="13">
        <f t="shared" si="27"/>
        <v>253555.47994165227</v>
      </c>
      <c r="H160" s="13"/>
      <c r="I160" s="14">
        <f t="shared" si="28"/>
        <v>2550.4521568046944</v>
      </c>
      <c r="J160" s="13">
        <f t="shared" si="29"/>
        <v>2088.9719215895343</v>
      </c>
      <c r="K160" s="14"/>
      <c r="L160" s="14">
        <f t="shared" si="30"/>
        <v>1738.8388183274303</v>
      </c>
      <c r="M160" s="13">
        <f t="shared" si="31"/>
        <v>1424.212353078099</v>
      </c>
      <c r="N160" s="14"/>
      <c r="O160" s="14">
        <f t="shared" si="49"/>
        <v>811.613338477264</v>
      </c>
      <c r="P160" s="13">
        <f t="shared" si="32"/>
        <v>664.759568511435</v>
      </c>
      <c r="R160" s="14">
        <f t="shared" si="33"/>
        <v>662.4050419462252</v>
      </c>
      <c r="S160" s="13">
        <f t="shared" si="34"/>
        <v>543.6666666666666</v>
      </c>
      <c r="U160" s="14">
        <f t="shared" si="35"/>
        <v>609.2014487549588</v>
      </c>
      <c r="V160" s="13">
        <f t="shared" si="36"/>
        <v>500</v>
      </c>
      <c r="X160" s="14">
        <f t="shared" si="37"/>
        <v>1462.0834770119013</v>
      </c>
      <c r="Y160" s="13">
        <f t="shared" si="38"/>
        <v>1200</v>
      </c>
      <c r="AA160" s="15">
        <f t="shared" si="41"/>
        <v>42370</v>
      </c>
      <c r="AB160" s="14">
        <f t="shared" si="50"/>
        <v>-932.6385882562008</v>
      </c>
      <c r="AC160" s="14">
        <f t="shared" si="51"/>
        <v>-267.87901974476586</v>
      </c>
      <c r="AE160" s="14">
        <f t="shared" si="39"/>
        <v>-706.229009735544</v>
      </c>
      <c r="AF160" s="14">
        <f t="shared" si="40"/>
        <v>-202.84806700632075</v>
      </c>
      <c r="AH160" s="14">
        <f t="shared" si="52"/>
        <v>-146029.6346276666</v>
      </c>
      <c r="AI160" s="14">
        <f t="shared" si="53"/>
        <v>-67931.92386199583</v>
      </c>
      <c r="AK160" s="16">
        <f t="shared" si="42"/>
        <v>0</v>
      </c>
      <c r="AL160" s="16">
        <f t="shared" si="43"/>
        <v>0</v>
      </c>
      <c r="AM160" s="17">
        <f t="shared" si="44"/>
        <v>0</v>
      </c>
      <c r="AN160" s="17">
        <f t="shared" si="45"/>
        <v>0</v>
      </c>
    </row>
    <row r="161" spans="3:40" ht="12.75">
      <c r="C161" s="2">
        <f t="shared" si="46"/>
        <v>98</v>
      </c>
      <c r="D161" s="12">
        <f t="shared" si="47"/>
        <v>42401</v>
      </c>
      <c r="E161" s="12"/>
      <c r="F161" s="13">
        <f t="shared" si="48"/>
        <v>308121.1181019497</v>
      </c>
      <c r="G161" s="13">
        <f t="shared" si="27"/>
        <v>252369.51120468904</v>
      </c>
      <c r="H161" s="13"/>
      <c r="I161" s="14">
        <f t="shared" si="28"/>
        <v>2550.4521568046944</v>
      </c>
      <c r="J161" s="13">
        <f t="shared" si="29"/>
        <v>2084.677826591384</v>
      </c>
      <c r="K161" s="14"/>
      <c r="L161" s="14">
        <f t="shared" si="30"/>
        <v>1734.2706239123017</v>
      </c>
      <c r="M161" s="13">
        <f t="shared" si="31"/>
        <v>1417.5508077392399</v>
      </c>
      <c r="N161" s="14"/>
      <c r="O161" s="14">
        <f t="shared" si="49"/>
        <v>816.1815328923926</v>
      </c>
      <c r="P161" s="13">
        <f t="shared" si="32"/>
        <v>667.1270188521443</v>
      </c>
      <c r="R161" s="14">
        <f t="shared" si="33"/>
        <v>663.7694878769526</v>
      </c>
      <c r="S161" s="13">
        <f t="shared" si="34"/>
        <v>543.6666666666666</v>
      </c>
      <c r="U161" s="14">
        <f t="shared" si="35"/>
        <v>610.456303994745</v>
      </c>
      <c r="V161" s="13">
        <f t="shared" si="36"/>
        <v>500</v>
      </c>
      <c r="X161" s="14">
        <f t="shared" si="37"/>
        <v>1465.0951295873879</v>
      </c>
      <c r="Y161" s="13">
        <f t="shared" si="38"/>
        <v>1200</v>
      </c>
      <c r="AA161" s="15">
        <f t="shared" si="41"/>
        <v>42401</v>
      </c>
      <c r="AB161" s="14">
        <f t="shared" si="50"/>
        <v>-928.3444932580505</v>
      </c>
      <c r="AC161" s="14">
        <f t="shared" si="51"/>
        <v>-261.2174744059063</v>
      </c>
      <c r="AE161" s="14">
        <f t="shared" si="39"/>
        <v>-700.9649601227374</v>
      </c>
      <c r="AF161" s="14">
        <f t="shared" si="40"/>
        <v>-197.23744564659256</v>
      </c>
      <c r="AH161" s="14">
        <f t="shared" si="52"/>
        <v>-146730.59958778933</v>
      </c>
      <c r="AI161" s="14">
        <f t="shared" si="53"/>
        <v>-68129.16130764243</v>
      </c>
      <c r="AK161" s="16">
        <f t="shared" si="42"/>
        <v>0</v>
      </c>
      <c r="AL161" s="16">
        <f t="shared" si="43"/>
        <v>0</v>
      </c>
      <c r="AM161" s="17">
        <f t="shared" si="44"/>
        <v>0</v>
      </c>
      <c r="AN161" s="17">
        <f t="shared" si="45"/>
        <v>0</v>
      </c>
    </row>
    <row r="162" spans="3:40" ht="12.75">
      <c r="C162" s="2">
        <f t="shared" si="46"/>
        <v>99</v>
      </c>
      <c r="D162" s="12">
        <f t="shared" si="47"/>
        <v>42430</v>
      </c>
      <c r="E162" s="12"/>
      <c r="F162" s="13">
        <f t="shared" si="48"/>
        <v>307304.9365690573</v>
      </c>
      <c r="G162" s="13">
        <f t="shared" si="27"/>
        <v>251183.61289717112</v>
      </c>
      <c r="H162" s="13"/>
      <c r="I162" s="14">
        <f t="shared" si="28"/>
        <v>2550.4521568046944</v>
      </c>
      <c r="J162" s="13">
        <f t="shared" si="29"/>
        <v>2080.392558543784</v>
      </c>
      <c r="K162" s="14"/>
      <c r="L162" s="14">
        <f t="shared" si="30"/>
        <v>1729.6767172531463</v>
      </c>
      <c r="M162" s="13">
        <f t="shared" si="31"/>
        <v>1410.889658000137</v>
      </c>
      <c r="N162" s="14"/>
      <c r="O162" s="14">
        <f t="shared" si="49"/>
        <v>820.7754395515481</v>
      </c>
      <c r="P162" s="13">
        <f t="shared" si="32"/>
        <v>669.5029005436473</v>
      </c>
      <c r="R162" s="14">
        <f t="shared" si="33"/>
        <v>665.1367443428966</v>
      </c>
      <c r="S162" s="13">
        <f t="shared" si="34"/>
        <v>543.6666666666666</v>
      </c>
      <c r="U162" s="14">
        <f t="shared" si="35"/>
        <v>611.7137440308676</v>
      </c>
      <c r="V162" s="13">
        <f t="shared" si="36"/>
        <v>500</v>
      </c>
      <c r="X162" s="14">
        <f t="shared" si="37"/>
        <v>1468.112985674082</v>
      </c>
      <c r="Y162" s="13">
        <f t="shared" si="38"/>
        <v>1200</v>
      </c>
      <c r="AA162" s="15">
        <f t="shared" si="41"/>
        <v>42430</v>
      </c>
      <c r="AB162" s="14">
        <f t="shared" si="50"/>
        <v>-924.0592252104507</v>
      </c>
      <c r="AC162" s="14">
        <f t="shared" si="51"/>
        <v>-254.55632466680333</v>
      </c>
      <c r="AE162" s="14">
        <f t="shared" si="39"/>
        <v>-695.7319074733638</v>
      </c>
      <c r="AF162" s="14">
        <f t="shared" si="40"/>
        <v>-191.65758263980265</v>
      </c>
      <c r="AH162" s="14">
        <f t="shared" si="52"/>
        <v>-147426.33149526268</v>
      </c>
      <c r="AI162" s="14">
        <f t="shared" si="53"/>
        <v>-68320.81889028223</v>
      </c>
      <c r="AK162" s="16">
        <f t="shared" si="42"/>
        <v>0</v>
      </c>
      <c r="AL162" s="16">
        <f t="shared" si="43"/>
        <v>0</v>
      </c>
      <c r="AM162" s="17">
        <f t="shared" si="44"/>
        <v>0</v>
      </c>
      <c r="AN162" s="17">
        <f t="shared" si="45"/>
        <v>0</v>
      </c>
    </row>
    <row r="163" spans="3:40" ht="12.75">
      <c r="C163" s="2">
        <f t="shared" si="46"/>
        <v>100</v>
      </c>
      <c r="D163" s="12">
        <f t="shared" si="47"/>
        <v>42461</v>
      </c>
      <c r="E163" s="12"/>
      <c r="F163" s="13">
        <f t="shared" si="48"/>
        <v>306484.1611295058</v>
      </c>
      <c r="G163" s="13">
        <f t="shared" si="27"/>
        <v>249997.77644297286</v>
      </c>
      <c r="H163" s="13"/>
      <c r="I163" s="14">
        <f t="shared" si="28"/>
        <v>2550.4521568046944</v>
      </c>
      <c r="J163" s="13">
        <f t="shared" si="29"/>
        <v>2076.1160993020376</v>
      </c>
      <c r="K163" s="14"/>
      <c r="L163" s="14">
        <f t="shared" si="30"/>
        <v>1725.056953627688</v>
      </c>
      <c r="M163" s="13">
        <f t="shared" si="31"/>
        <v>1404.2288556889898</v>
      </c>
      <c r="N163" s="14"/>
      <c r="O163" s="14">
        <f t="shared" si="49"/>
        <v>825.3952031770064</v>
      </c>
      <c r="P163" s="13">
        <f t="shared" si="32"/>
        <v>671.887243613048</v>
      </c>
      <c r="R163" s="14">
        <f t="shared" si="33"/>
        <v>666.5068171332993</v>
      </c>
      <c r="S163" s="13">
        <f t="shared" si="34"/>
        <v>543.6666666666666</v>
      </c>
      <c r="U163" s="14">
        <f t="shared" si="35"/>
        <v>612.9737741875837</v>
      </c>
      <c r="V163" s="13">
        <f t="shared" si="36"/>
        <v>500</v>
      </c>
      <c r="X163" s="14">
        <f t="shared" si="37"/>
        <v>1471.137058050201</v>
      </c>
      <c r="Y163" s="13">
        <f t="shared" si="38"/>
        <v>1200</v>
      </c>
      <c r="AA163" s="15">
        <f t="shared" si="41"/>
        <v>42461</v>
      </c>
      <c r="AB163" s="14">
        <f t="shared" si="50"/>
        <v>-919.7827659687041</v>
      </c>
      <c r="AC163" s="14">
        <f t="shared" si="51"/>
        <v>-247.8955223556561</v>
      </c>
      <c r="AE163" s="14">
        <f t="shared" si="39"/>
        <v>-690.5296848099649</v>
      </c>
      <c r="AF163" s="14">
        <f t="shared" si="40"/>
        <v>-186.10831084421216</v>
      </c>
      <c r="AH163" s="14">
        <f t="shared" si="52"/>
        <v>-148116.86118007265</v>
      </c>
      <c r="AI163" s="14">
        <f t="shared" si="53"/>
        <v>-68506.92720112644</v>
      </c>
      <c r="AK163" s="16">
        <f t="shared" si="42"/>
        <v>0</v>
      </c>
      <c r="AL163" s="16">
        <f t="shared" si="43"/>
        <v>0</v>
      </c>
      <c r="AM163" s="17">
        <f t="shared" si="44"/>
        <v>0</v>
      </c>
      <c r="AN163" s="17">
        <f t="shared" si="45"/>
        <v>0</v>
      </c>
    </row>
    <row r="164" spans="3:40" ht="12.75">
      <c r="C164" s="2">
        <f t="shared" si="46"/>
        <v>101</v>
      </c>
      <c r="D164" s="12">
        <f t="shared" si="47"/>
        <v>42491</v>
      </c>
      <c r="E164" s="12"/>
      <c r="F164" s="13">
        <f t="shared" si="48"/>
        <v>305658.7659263288</v>
      </c>
      <c r="G164" s="13">
        <f t="shared" si="27"/>
        <v>248811.99325357063</v>
      </c>
      <c r="H164" s="13"/>
      <c r="I164" s="14">
        <f t="shared" si="28"/>
        <v>2550.4521568046944</v>
      </c>
      <c r="J164" s="13">
        <f t="shared" si="29"/>
        <v>2071.8484307587432</v>
      </c>
      <c r="K164" s="14"/>
      <c r="L164" s="14">
        <f t="shared" si="30"/>
        <v>1720.4111874990765</v>
      </c>
      <c r="M164" s="13">
        <f t="shared" si="31"/>
        <v>1397.5683525643572</v>
      </c>
      <c r="N164" s="14"/>
      <c r="O164" s="14">
        <f t="shared" si="49"/>
        <v>830.0409693056179</v>
      </c>
      <c r="P164" s="13">
        <f t="shared" si="32"/>
        <v>674.2800781943864</v>
      </c>
      <c r="R164" s="14">
        <f t="shared" si="33"/>
        <v>667.879712049328</v>
      </c>
      <c r="S164" s="13">
        <f t="shared" si="34"/>
        <v>543.6666666666666</v>
      </c>
      <c r="U164" s="14">
        <f t="shared" si="35"/>
        <v>614.2363998001177</v>
      </c>
      <c r="V164" s="13">
        <f t="shared" si="36"/>
        <v>500</v>
      </c>
      <c r="X164" s="14">
        <f t="shared" si="37"/>
        <v>1474.1673595202824</v>
      </c>
      <c r="Y164" s="13">
        <f t="shared" si="38"/>
        <v>1200</v>
      </c>
      <c r="AA164" s="15">
        <f t="shared" si="41"/>
        <v>42491</v>
      </c>
      <c r="AB164" s="14">
        <f t="shared" si="50"/>
        <v>-915.5150974254097</v>
      </c>
      <c r="AC164" s="14">
        <f t="shared" si="51"/>
        <v>-241.23501923102333</v>
      </c>
      <c r="AE164" s="14">
        <f t="shared" si="39"/>
        <v>-685.3581260174452</v>
      </c>
      <c r="AF164" s="14">
        <f t="shared" si="40"/>
        <v>-180.58946398033234</v>
      </c>
      <c r="AH164" s="14">
        <f t="shared" si="52"/>
        <v>-148802.2193060901</v>
      </c>
      <c r="AI164" s="14">
        <f t="shared" si="53"/>
        <v>-68687.51666510677</v>
      </c>
      <c r="AK164" s="16">
        <f t="shared" si="42"/>
        <v>0</v>
      </c>
      <c r="AL164" s="16">
        <f t="shared" si="43"/>
        <v>0</v>
      </c>
      <c r="AM164" s="17">
        <f t="shared" si="44"/>
        <v>0</v>
      </c>
      <c r="AN164" s="17">
        <f t="shared" si="45"/>
        <v>0</v>
      </c>
    </row>
    <row r="165" spans="3:40" ht="12.75">
      <c r="C165" s="2">
        <f t="shared" si="46"/>
        <v>102</v>
      </c>
      <c r="D165" s="12">
        <f t="shared" si="47"/>
        <v>42522</v>
      </c>
      <c r="E165" s="12"/>
      <c r="F165" s="13">
        <f t="shared" si="48"/>
        <v>304828.72495702317</v>
      </c>
      <c r="G165" s="13">
        <f t="shared" si="27"/>
        <v>247626.25472796112</v>
      </c>
      <c r="H165" s="13"/>
      <c r="I165" s="14">
        <f t="shared" si="28"/>
        <v>2550.4521568046944</v>
      </c>
      <c r="J165" s="13">
        <f t="shared" si="29"/>
        <v>2067.5895348437252</v>
      </c>
      <c r="K165" s="14"/>
      <c r="L165" s="14">
        <f t="shared" si="30"/>
        <v>1715.7392725113016</v>
      </c>
      <c r="M165" s="13">
        <f t="shared" si="31"/>
        <v>1390.9081003147026</v>
      </c>
      <c r="N165" s="14"/>
      <c r="O165" s="14">
        <f t="shared" si="49"/>
        <v>834.7128842933928</v>
      </c>
      <c r="P165" s="13">
        <f t="shared" si="32"/>
        <v>676.6814345290226</v>
      </c>
      <c r="R165" s="14">
        <f t="shared" si="33"/>
        <v>669.2554349040994</v>
      </c>
      <c r="S165" s="13">
        <f t="shared" si="34"/>
        <v>543.6666666666666</v>
      </c>
      <c r="U165" s="14">
        <f t="shared" si="35"/>
        <v>615.5016262146837</v>
      </c>
      <c r="V165" s="13">
        <f t="shared" si="36"/>
        <v>500</v>
      </c>
      <c r="X165" s="14">
        <f t="shared" si="37"/>
        <v>1477.203902915241</v>
      </c>
      <c r="Y165" s="13">
        <f t="shared" si="38"/>
        <v>1200</v>
      </c>
      <c r="AA165" s="15">
        <f t="shared" si="41"/>
        <v>42522</v>
      </c>
      <c r="AB165" s="14">
        <f t="shared" si="50"/>
        <v>-911.2562015103917</v>
      </c>
      <c r="AC165" s="14">
        <f t="shared" si="51"/>
        <v>-234.57476698136918</v>
      </c>
      <c r="AE165" s="14">
        <f t="shared" si="39"/>
        <v>-680.2170658387191</v>
      </c>
      <c r="AF165" s="14">
        <f t="shared" si="40"/>
        <v>-175.1008766265703</v>
      </c>
      <c r="AH165" s="14">
        <f t="shared" si="52"/>
        <v>-149482.4363719288</v>
      </c>
      <c r="AI165" s="14">
        <f t="shared" si="53"/>
        <v>-68862.61754173334</v>
      </c>
      <c r="AK165" s="16">
        <f t="shared" si="42"/>
        <v>0</v>
      </c>
      <c r="AL165" s="16">
        <f t="shared" si="43"/>
        <v>0</v>
      </c>
      <c r="AM165" s="17">
        <f t="shared" si="44"/>
        <v>0</v>
      </c>
      <c r="AN165" s="17">
        <f t="shared" si="45"/>
        <v>0</v>
      </c>
    </row>
    <row r="166" spans="3:40" ht="12.75">
      <c r="C166" s="2">
        <f t="shared" si="46"/>
        <v>103</v>
      </c>
      <c r="D166" s="12">
        <f t="shared" si="47"/>
        <v>42552</v>
      </c>
      <c r="E166" s="12"/>
      <c r="F166" s="13">
        <f t="shared" si="48"/>
        <v>303994.01207272976</v>
      </c>
      <c r="G166" s="13">
        <f t="shared" si="27"/>
        <v>246440.55225258015</v>
      </c>
      <c r="H166" s="13"/>
      <c r="I166" s="14">
        <f t="shared" si="28"/>
        <v>2550.4521568046944</v>
      </c>
      <c r="J166" s="13">
        <f t="shared" si="29"/>
        <v>2063.3393935239487</v>
      </c>
      <c r="K166" s="14"/>
      <c r="L166" s="14">
        <f t="shared" si="30"/>
        <v>1711.0410614845841</v>
      </c>
      <c r="M166" s="13">
        <f t="shared" si="31"/>
        <v>1384.2480505579335</v>
      </c>
      <c r="N166" s="14"/>
      <c r="O166" s="14">
        <f t="shared" si="49"/>
        <v>839.4110953201102</v>
      </c>
      <c r="P166" s="13">
        <f t="shared" si="32"/>
        <v>679.0913429660152</v>
      </c>
      <c r="R166" s="14">
        <f t="shared" si="33"/>
        <v>670.6339915227043</v>
      </c>
      <c r="S166" s="13">
        <f t="shared" si="34"/>
        <v>543.6666666666666</v>
      </c>
      <c r="U166" s="14">
        <f t="shared" si="35"/>
        <v>616.769458788508</v>
      </c>
      <c r="V166" s="13">
        <f t="shared" si="36"/>
        <v>500</v>
      </c>
      <c r="X166" s="14">
        <f t="shared" si="37"/>
        <v>1480.2467010924192</v>
      </c>
      <c r="Y166" s="13">
        <f t="shared" si="38"/>
        <v>1200</v>
      </c>
      <c r="AA166" s="15">
        <f t="shared" si="41"/>
        <v>42552</v>
      </c>
      <c r="AB166" s="14">
        <f t="shared" si="50"/>
        <v>-907.0060601906152</v>
      </c>
      <c r="AC166" s="14">
        <f t="shared" si="51"/>
        <v>-227.91471722460005</v>
      </c>
      <c r="AE166" s="14">
        <f t="shared" si="39"/>
        <v>-675.1063398703701</v>
      </c>
      <c r="AF166" s="14">
        <f t="shared" si="40"/>
        <v>-169.64238421489017</v>
      </c>
      <c r="AH166" s="14">
        <f t="shared" si="52"/>
        <v>-150157.54271179918</v>
      </c>
      <c r="AI166" s="14">
        <f t="shared" si="53"/>
        <v>-69032.25992594824</v>
      </c>
      <c r="AK166" s="16">
        <f t="shared" si="42"/>
        <v>0</v>
      </c>
      <c r="AL166" s="16">
        <f t="shared" si="43"/>
        <v>0</v>
      </c>
      <c r="AM166" s="17">
        <f t="shared" si="44"/>
        <v>0</v>
      </c>
      <c r="AN166" s="17">
        <f t="shared" si="45"/>
        <v>0</v>
      </c>
    </row>
    <row r="167" spans="3:40" ht="12.75">
      <c r="C167" s="2">
        <f t="shared" si="46"/>
        <v>104</v>
      </c>
      <c r="D167" s="12">
        <f t="shared" si="47"/>
        <v>42583</v>
      </c>
      <c r="E167" s="12"/>
      <c r="F167" s="13">
        <f t="shared" si="48"/>
        <v>303154.6009774097</v>
      </c>
      <c r="G167" s="13">
        <f t="shared" si="27"/>
        <v>245254.8772012205</v>
      </c>
      <c r="H167" s="13"/>
      <c r="I167" s="14">
        <f t="shared" si="28"/>
        <v>2550.4521568046944</v>
      </c>
      <c r="J167" s="13">
        <f t="shared" si="29"/>
        <v>2059.097988803451</v>
      </c>
      <c r="K167" s="14"/>
      <c r="L167" s="14">
        <f t="shared" si="30"/>
        <v>1706.3164064107375</v>
      </c>
      <c r="M167" s="13">
        <f t="shared" si="31"/>
        <v>1377.5881548409425</v>
      </c>
      <c r="N167" s="14"/>
      <c r="O167" s="14">
        <f t="shared" si="49"/>
        <v>844.1357503939569</v>
      </c>
      <c r="P167" s="13">
        <f t="shared" si="32"/>
        <v>681.5098339625083</v>
      </c>
      <c r="R167" s="14">
        <f t="shared" si="33"/>
        <v>672.0153877422323</v>
      </c>
      <c r="S167" s="13">
        <f t="shared" si="34"/>
        <v>543.6666666666666</v>
      </c>
      <c r="U167" s="14">
        <f t="shared" si="35"/>
        <v>618.0399028898519</v>
      </c>
      <c r="V167" s="13">
        <f t="shared" si="36"/>
        <v>500</v>
      </c>
      <c r="X167" s="14">
        <f t="shared" si="37"/>
        <v>1483.2957669356445</v>
      </c>
      <c r="Y167" s="13">
        <f t="shared" si="38"/>
        <v>1200</v>
      </c>
      <c r="AA167" s="15">
        <f t="shared" si="41"/>
        <v>42583</v>
      </c>
      <c r="AB167" s="14">
        <f t="shared" si="50"/>
        <v>-902.7646554701173</v>
      </c>
      <c r="AC167" s="14">
        <f t="shared" si="51"/>
        <v>-221.254821507609</v>
      </c>
      <c r="AE167" s="14">
        <f t="shared" si="39"/>
        <v>-670.025784558343</v>
      </c>
      <c r="AF167" s="14">
        <f t="shared" si="40"/>
        <v>-164.21382302650306</v>
      </c>
      <c r="AH167" s="14">
        <f t="shared" si="52"/>
        <v>-150827.56849635753</v>
      </c>
      <c r="AI167" s="14">
        <f t="shared" si="53"/>
        <v>-69196.47374897473</v>
      </c>
      <c r="AK167" s="16">
        <f t="shared" si="42"/>
        <v>0</v>
      </c>
      <c r="AL167" s="16">
        <f t="shared" si="43"/>
        <v>0</v>
      </c>
      <c r="AM167" s="17">
        <f t="shared" si="44"/>
        <v>0</v>
      </c>
      <c r="AN167" s="17">
        <f t="shared" si="45"/>
        <v>0</v>
      </c>
    </row>
    <row r="168" spans="3:40" ht="12.75">
      <c r="C168" s="2">
        <f t="shared" si="46"/>
        <v>105</v>
      </c>
      <c r="D168" s="12">
        <f t="shared" si="47"/>
        <v>42614</v>
      </c>
      <c r="E168" s="12"/>
      <c r="F168" s="13">
        <f t="shared" si="48"/>
        <v>302310.4652270157</v>
      </c>
      <c r="G168" s="13">
        <f t="shared" si="27"/>
        <v>244069.22093494958</v>
      </c>
      <c r="H168" s="13"/>
      <c r="I168" s="14">
        <f t="shared" si="28"/>
        <v>2550.4521568046944</v>
      </c>
      <c r="J168" s="13">
        <f t="shared" si="29"/>
        <v>2054.86530272326</v>
      </c>
      <c r="K168" s="14"/>
      <c r="L168" s="14">
        <f t="shared" si="30"/>
        <v>1701.5651584485058</v>
      </c>
      <c r="M168" s="13">
        <f t="shared" si="31"/>
        <v>1370.9283646391452</v>
      </c>
      <c r="N168" s="14"/>
      <c r="O168" s="14">
        <f t="shared" si="49"/>
        <v>848.8869983561885</v>
      </c>
      <c r="P168" s="13">
        <f t="shared" si="32"/>
        <v>683.9369380841146</v>
      </c>
      <c r="R168" s="14">
        <f t="shared" si="33"/>
        <v>673.3996294117962</v>
      </c>
      <c r="S168" s="13">
        <f t="shared" si="34"/>
        <v>543.6666666666666</v>
      </c>
      <c r="U168" s="14">
        <f t="shared" si="35"/>
        <v>619.3129638980346</v>
      </c>
      <c r="V168" s="13">
        <f t="shared" si="36"/>
        <v>500</v>
      </c>
      <c r="X168" s="14">
        <f t="shared" si="37"/>
        <v>1486.351113355283</v>
      </c>
      <c r="Y168" s="13">
        <f t="shared" si="38"/>
        <v>1200</v>
      </c>
      <c r="AA168" s="15">
        <f t="shared" si="41"/>
        <v>42614</v>
      </c>
      <c r="AB168" s="14">
        <f t="shared" si="50"/>
        <v>-898.5319693899264</v>
      </c>
      <c r="AC168" s="14">
        <f t="shared" si="51"/>
        <v>-214.59503130581186</v>
      </c>
      <c r="AE168" s="14">
        <f t="shared" si="39"/>
        <v>-664.9752371936489</v>
      </c>
      <c r="AF168" s="14">
        <f t="shared" si="40"/>
        <v>-158.81503018757317</v>
      </c>
      <c r="AH168" s="14">
        <f t="shared" si="52"/>
        <v>-151492.5437335512</v>
      </c>
      <c r="AI168" s="14">
        <f t="shared" si="53"/>
        <v>-69355.2887791623</v>
      </c>
      <c r="AK168" s="16">
        <f t="shared" si="42"/>
        <v>0</v>
      </c>
      <c r="AL168" s="16">
        <f t="shared" si="43"/>
        <v>0</v>
      </c>
      <c r="AM168" s="17">
        <f t="shared" si="44"/>
        <v>0</v>
      </c>
      <c r="AN168" s="17">
        <f t="shared" si="45"/>
        <v>0</v>
      </c>
    </row>
    <row r="169" spans="3:40" ht="12.75">
      <c r="C169" s="2">
        <f t="shared" si="46"/>
        <v>106</v>
      </c>
      <c r="D169" s="12">
        <f t="shared" si="47"/>
        <v>42644</v>
      </c>
      <c r="E169" s="12"/>
      <c r="F169" s="13">
        <f t="shared" si="48"/>
        <v>301461.5782286596</v>
      </c>
      <c r="G169" s="13">
        <f t="shared" si="27"/>
        <v>242883.57480202787</v>
      </c>
      <c r="H169" s="13"/>
      <c r="I169" s="14">
        <f t="shared" si="28"/>
        <v>2550.4521568046944</v>
      </c>
      <c r="J169" s="13">
        <f t="shared" si="29"/>
        <v>2050.641317361321</v>
      </c>
      <c r="K169" s="14"/>
      <c r="L169" s="14">
        <f t="shared" si="30"/>
        <v>1696.7871679188756</v>
      </c>
      <c r="M169" s="13">
        <f t="shared" si="31"/>
        <v>1364.2686313560193</v>
      </c>
      <c r="N169" s="14"/>
      <c r="O169" s="14">
        <f t="shared" si="49"/>
        <v>853.6649888858187</v>
      </c>
      <c r="P169" s="13">
        <f t="shared" si="32"/>
        <v>686.3726860053016</v>
      </c>
      <c r="R169" s="14">
        <f t="shared" si="33"/>
        <v>674.7867223925574</v>
      </c>
      <c r="S169" s="13">
        <f t="shared" si="34"/>
        <v>543.6666666666666</v>
      </c>
      <c r="U169" s="14">
        <f t="shared" si="35"/>
        <v>620.5886472034556</v>
      </c>
      <c r="V169" s="13">
        <f t="shared" si="36"/>
        <v>500</v>
      </c>
      <c r="X169" s="14">
        <f t="shared" si="37"/>
        <v>1489.4127532882935</v>
      </c>
      <c r="Y169" s="13">
        <f t="shared" si="38"/>
        <v>1200</v>
      </c>
      <c r="AA169" s="15">
        <f t="shared" si="41"/>
        <v>42644</v>
      </c>
      <c r="AB169" s="14">
        <f t="shared" si="50"/>
        <v>-894.3079840279875</v>
      </c>
      <c r="AC169" s="14">
        <f t="shared" si="51"/>
        <v>-207.93529802268586</v>
      </c>
      <c r="AE169" s="14">
        <f t="shared" si="39"/>
        <v>-659.9545359080951</v>
      </c>
      <c r="AF169" s="14">
        <f t="shared" si="40"/>
        <v>-153.44584366494766</v>
      </c>
      <c r="AH169" s="14">
        <f t="shared" si="52"/>
        <v>-152152.4982694593</v>
      </c>
      <c r="AI169" s="14">
        <f t="shared" si="53"/>
        <v>-69508.73462282725</v>
      </c>
      <c r="AK169" s="16">
        <f t="shared" si="42"/>
        <v>0</v>
      </c>
      <c r="AL169" s="16">
        <f t="shared" si="43"/>
        <v>0</v>
      </c>
      <c r="AM169" s="17">
        <f t="shared" si="44"/>
        <v>0</v>
      </c>
      <c r="AN169" s="17">
        <f t="shared" si="45"/>
        <v>0</v>
      </c>
    </row>
    <row r="170" spans="3:40" ht="12.75">
      <c r="C170" s="2">
        <f t="shared" si="46"/>
        <v>107</v>
      </c>
      <c r="D170" s="12">
        <f t="shared" si="47"/>
        <v>42675</v>
      </c>
      <c r="E170" s="12"/>
      <c r="F170" s="13">
        <f t="shared" si="48"/>
        <v>300607.91323977377</v>
      </c>
      <c r="G170" s="13">
        <f t="shared" si="27"/>
        <v>241697.93013782546</v>
      </c>
      <c r="H170" s="13"/>
      <c r="I170" s="14">
        <f t="shared" si="28"/>
        <v>2550.4521568046944</v>
      </c>
      <c r="J170" s="13">
        <f t="shared" si="29"/>
        <v>2046.4260148324192</v>
      </c>
      <c r="K170" s="14"/>
      <c r="L170" s="14">
        <f t="shared" si="30"/>
        <v>1691.9822843003592</v>
      </c>
      <c r="M170" s="13">
        <f t="shared" si="31"/>
        <v>1357.608906322639</v>
      </c>
      <c r="N170" s="14"/>
      <c r="O170" s="14">
        <f t="shared" si="49"/>
        <v>858.4698725043352</v>
      </c>
      <c r="P170" s="13">
        <f t="shared" si="32"/>
        <v>688.81710850978</v>
      </c>
      <c r="R170" s="14">
        <f t="shared" si="33"/>
        <v>676.1766725577498</v>
      </c>
      <c r="S170" s="13">
        <f t="shared" si="34"/>
        <v>543.6666666666666</v>
      </c>
      <c r="U170" s="14">
        <f t="shared" si="35"/>
        <v>621.8669582076179</v>
      </c>
      <c r="V170" s="13">
        <f t="shared" si="36"/>
        <v>500</v>
      </c>
      <c r="X170" s="14">
        <f t="shared" si="37"/>
        <v>1492.4806996982832</v>
      </c>
      <c r="Y170" s="13">
        <f t="shared" si="38"/>
        <v>1200</v>
      </c>
      <c r="AA170" s="15">
        <f t="shared" si="41"/>
        <v>42675</v>
      </c>
      <c r="AB170" s="14">
        <f t="shared" si="50"/>
        <v>-890.0926814990858</v>
      </c>
      <c r="AC170" s="14">
        <f t="shared" si="51"/>
        <v>-201.27557298930572</v>
      </c>
      <c r="AE170" s="14">
        <f t="shared" si="39"/>
        <v>-654.963519670036</v>
      </c>
      <c r="AF170" s="14">
        <f t="shared" si="40"/>
        <v>-148.10610226190732</v>
      </c>
      <c r="AH170" s="14">
        <f t="shared" si="52"/>
        <v>-152807.46178912933</v>
      </c>
      <c r="AI170" s="14">
        <f t="shared" si="53"/>
        <v>-69656.84072508916</v>
      </c>
      <c r="AK170" s="16">
        <f t="shared" si="42"/>
        <v>0</v>
      </c>
      <c r="AL170" s="16">
        <f t="shared" si="43"/>
        <v>0</v>
      </c>
      <c r="AM170" s="17">
        <f t="shared" si="44"/>
        <v>0</v>
      </c>
      <c r="AN170" s="17">
        <f t="shared" si="45"/>
        <v>0</v>
      </c>
    </row>
    <row r="171" spans="3:40" ht="12.75">
      <c r="C171" s="2">
        <f t="shared" si="46"/>
        <v>108</v>
      </c>
      <c r="D171" s="12">
        <f t="shared" si="47"/>
        <v>42705</v>
      </c>
      <c r="E171" s="12"/>
      <c r="F171" s="13">
        <f t="shared" si="48"/>
        <v>299749.4433672695</v>
      </c>
      <c r="G171" s="13">
        <f t="shared" si="27"/>
        <v>240512.2782647401</v>
      </c>
      <c r="H171" s="13"/>
      <c r="I171" s="14">
        <f t="shared" si="28"/>
        <v>2550.4521568046944</v>
      </c>
      <c r="J171" s="13">
        <f t="shared" si="29"/>
        <v>2042.2193772881049</v>
      </c>
      <c r="K171" s="14"/>
      <c r="L171" s="14">
        <f t="shared" si="30"/>
        <v>1687.1503562242533</v>
      </c>
      <c r="M171" s="13">
        <f t="shared" si="31"/>
        <v>1350.9491407972123</v>
      </c>
      <c r="N171" s="14"/>
      <c r="O171" s="14">
        <f t="shared" si="49"/>
        <v>863.3018005804411</v>
      </c>
      <c r="P171" s="13">
        <f t="shared" si="32"/>
        <v>691.2702364908926</v>
      </c>
      <c r="R171" s="14">
        <f t="shared" si="33"/>
        <v>677.569485792706</v>
      </c>
      <c r="S171" s="13">
        <f t="shared" si="34"/>
        <v>543.6666666666666</v>
      </c>
      <c r="U171" s="14">
        <f t="shared" si="35"/>
        <v>623.1479023231509</v>
      </c>
      <c r="V171" s="13">
        <f t="shared" si="36"/>
        <v>500</v>
      </c>
      <c r="X171" s="14">
        <f t="shared" si="37"/>
        <v>1495.5549655755622</v>
      </c>
      <c r="Y171" s="13">
        <f t="shared" si="38"/>
        <v>1200</v>
      </c>
      <c r="AA171" s="15">
        <f t="shared" si="41"/>
        <v>42705</v>
      </c>
      <c r="AB171" s="14">
        <f t="shared" si="50"/>
        <v>-885.8860439547716</v>
      </c>
      <c r="AC171" s="14">
        <f t="shared" si="51"/>
        <v>-194.61580746387904</v>
      </c>
      <c r="AE171" s="14">
        <f t="shared" si="39"/>
        <v>-650.0020282801459</v>
      </c>
      <c r="AF171" s="14">
        <f t="shared" si="40"/>
        <v>-142.79564561393872</v>
      </c>
      <c r="AH171" s="14">
        <f t="shared" si="52"/>
        <v>-153457.46381740947</v>
      </c>
      <c r="AI171" s="14">
        <f t="shared" si="53"/>
        <v>-69799.6363707031</v>
      </c>
      <c r="AK171" s="16">
        <f t="shared" si="42"/>
        <v>0</v>
      </c>
      <c r="AL171" s="16">
        <f t="shared" si="43"/>
        <v>0</v>
      </c>
      <c r="AM171" s="17">
        <f t="shared" si="44"/>
        <v>0</v>
      </c>
      <c r="AN171" s="17">
        <f t="shared" si="45"/>
        <v>0</v>
      </c>
    </row>
    <row r="172" spans="3:40" ht="12.75">
      <c r="C172" s="2">
        <f t="shared" si="46"/>
        <v>109</v>
      </c>
      <c r="D172" s="12">
        <f t="shared" si="47"/>
        <v>42736</v>
      </c>
      <c r="E172" s="12"/>
      <c r="F172" s="13">
        <f t="shared" si="48"/>
        <v>298886.14156668907</v>
      </c>
      <c r="G172" s="13">
        <f t="shared" si="27"/>
        <v>239326.6104921136</v>
      </c>
      <c r="H172" s="13"/>
      <c r="I172" s="14">
        <f t="shared" si="28"/>
        <v>2550.4521568046944</v>
      </c>
      <c r="J172" s="13">
        <f t="shared" si="29"/>
        <v>2038.021386916619</v>
      </c>
      <c r="K172" s="14"/>
      <c r="L172" s="14">
        <f t="shared" si="30"/>
        <v>1682.2912314698708</v>
      </c>
      <c r="M172" s="13">
        <f t="shared" si="31"/>
        <v>1344.2892859646142</v>
      </c>
      <c r="N172" s="14"/>
      <c r="O172" s="14">
        <f t="shared" si="49"/>
        <v>868.1609253348236</v>
      </c>
      <c r="P172" s="13">
        <f t="shared" si="32"/>
        <v>693.7321009520047</v>
      </c>
      <c r="R172" s="14">
        <f t="shared" si="33"/>
        <v>678.9651679948807</v>
      </c>
      <c r="S172" s="13">
        <f t="shared" si="34"/>
        <v>543.6666666666666</v>
      </c>
      <c r="U172" s="14">
        <f t="shared" si="35"/>
        <v>624.4314849738328</v>
      </c>
      <c r="V172" s="13">
        <f t="shared" si="36"/>
        <v>500</v>
      </c>
      <c r="X172" s="14">
        <f t="shared" si="37"/>
        <v>1498.6355639371984</v>
      </c>
      <c r="Y172" s="13">
        <f t="shared" si="38"/>
        <v>1200</v>
      </c>
      <c r="AA172" s="15">
        <f t="shared" si="41"/>
        <v>42736</v>
      </c>
      <c r="AB172" s="14">
        <f t="shared" si="50"/>
        <v>-881.6880535832856</v>
      </c>
      <c r="AC172" s="14">
        <f t="shared" si="51"/>
        <v>-187.95595263128098</v>
      </c>
      <c r="AE172" s="14">
        <f t="shared" si="39"/>
        <v>-645.0699023672119</v>
      </c>
      <c r="AF172" s="14">
        <f t="shared" si="40"/>
        <v>-137.5143141845278</v>
      </c>
      <c r="AH172" s="14">
        <f t="shared" si="52"/>
        <v>-154102.5337197767</v>
      </c>
      <c r="AI172" s="14">
        <f t="shared" si="53"/>
        <v>-69937.15068488763</v>
      </c>
      <c r="AK172" s="16">
        <f t="shared" si="42"/>
        <v>0</v>
      </c>
      <c r="AL172" s="16">
        <f t="shared" si="43"/>
        <v>0</v>
      </c>
      <c r="AM172" s="17">
        <f t="shared" si="44"/>
        <v>0</v>
      </c>
      <c r="AN172" s="17">
        <f t="shared" si="45"/>
        <v>0</v>
      </c>
    </row>
    <row r="173" spans="3:40" ht="12.75">
      <c r="C173" s="2">
        <f t="shared" si="46"/>
        <v>110</v>
      </c>
      <c r="D173" s="12">
        <f t="shared" si="47"/>
        <v>42767</v>
      </c>
      <c r="E173" s="12"/>
      <c r="F173" s="13">
        <f t="shared" si="48"/>
        <v>298017.9806413543</v>
      </c>
      <c r="G173" s="13">
        <f t="shared" si="27"/>
        <v>238140.91811614923</v>
      </c>
      <c r="H173" s="13"/>
      <c r="I173" s="14">
        <f t="shared" si="28"/>
        <v>2550.4521568046944</v>
      </c>
      <c r="J173" s="13">
        <f t="shared" si="29"/>
        <v>2033.8320259428137</v>
      </c>
      <c r="K173" s="14"/>
      <c r="L173" s="14">
        <f t="shared" si="30"/>
        <v>1677.4047569597449</v>
      </c>
      <c r="M173" s="13">
        <f t="shared" si="31"/>
        <v>1337.6292929359183</v>
      </c>
      <c r="N173" s="14"/>
      <c r="O173" s="14">
        <f t="shared" si="49"/>
        <v>873.0473998449495</v>
      </c>
      <c r="P173" s="13">
        <f t="shared" si="32"/>
        <v>696.2027330068955</v>
      </c>
      <c r="R173" s="14">
        <f t="shared" si="33"/>
        <v>680.3637250738764</v>
      </c>
      <c r="S173" s="13">
        <f t="shared" si="34"/>
        <v>543.6666666666666</v>
      </c>
      <c r="U173" s="14">
        <f t="shared" si="35"/>
        <v>625.7177115946135</v>
      </c>
      <c r="V173" s="13">
        <f t="shared" si="36"/>
        <v>500</v>
      </c>
      <c r="X173" s="14">
        <f t="shared" si="37"/>
        <v>1501.7225078270724</v>
      </c>
      <c r="Y173" s="13">
        <f t="shared" si="38"/>
        <v>1200</v>
      </c>
      <c r="AA173" s="15">
        <f t="shared" si="41"/>
        <v>42767</v>
      </c>
      <c r="AB173" s="14">
        <f t="shared" si="50"/>
        <v>-877.4986926094803</v>
      </c>
      <c r="AC173" s="14">
        <f t="shared" si="51"/>
        <v>-181.29595960258473</v>
      </c>
      <c r="AE173" s="14">
        <f t="shared" si="39"/>
        <v>-640.1669833839468</v>
      </c>
      <c r="AF173" s="14">
        <f t="shared" si="40"/>
        <v>-132.26194926097224</v>
      </c>
      <c r="AH173" s="14">
        <f t="shared" si="52"/>
        <v>-154742.70070316063</v>
      </c>
      <c r="AI173" s="14">
        <f t="shared" si="53"/>
        <v>-70069.4126341486</v>
      </c>
      <c r="AK173" s="16">
        <f t="shared" si="42"/>
        <v>0</v>
      </c>
      <c r="AL173" s="16">
        <f t="shared" si="43"/>
        <v>0</v>
      </c>
      <c r="AM173" s="17">
        <f t="shared" si="44"/>
        <v>0</v>
      </c>
      <c r="AN173" s="17">
        <f t="shared" si="45"/>
        <v>0</v>
      </c>
    </row>
    <row r="174" spans="3:40" ht="12.75">
      <c r="C174" s="2">
        <f t="shared" si="46"/>
        <v>111</v>
      </c>
      <c r="D174" s="12">
        <f t="shared" si="47"/>
        <v>42795</v>
      </c>
      <c r="E174" s="12"/>
      <c r="F174" s="13">
        <f t="shared" si="48"/>
        <v>297144.93324150937</v>
      </c>
      <c r="G174" s="13">
        <f t="shared" si="27"/>
        <v>236955.1924198278</v>
      </c>
      <c r="H174" s="13"/>
      <c r="I174" s="14">
        <f t="shared" si="28"/>
        <v>2550.4521568046944</v>
      </c>
      <c r="J174" s="13">
        <f t="shared" si="29"/>
        <v>2029.6512766280825</v>
      </c>
      <c r="K174" s="14"/>
      <c r="L174" s="14">
        <f t="shared" si="30"/>
        <v>1672.4907787548073</v>
      </c>
      <c r="M174" s="13">
        <f t="shared" si="31"/>
        <v>1330.9691127479307</v>
      </c>
      <c r="N174" s="14"/>
      <c r="O174" s="14">
        <f t="shared" si="49"/>
        <v>877.9613780498871</v>
      </c>
      <c r="P174" s="13">
        <f t="shared" si="32"/>
        <v>698.6821638801517</v>
      </c>
      <c r="R174" s="14">
        <f t="shared" si="33"/>
        <v>681.7651629514689</v>
      </c>
      <c r="S174" s="13">
        <f t="shared" si="34"/>
        <v>543.6666666666666</v>
      </c>
      <c r="U174" s="14">
        <f t="shared" si="35"/>
        <v>627.0065876316391</v>
      </c>
      <c r="V174" s="13">
        <f t="shared" si="36"/>
        <v>500</v>
      </c>
      <c r="X174" s="14">
        <f t="shared" si="37"/>
        <v>1504.815810315934</v>
      </c>
      <c r="Y174" s="13">
        <f t="shared" si="38"/>
        <v>1200</v>
      </c>
      <c r="AA174" s="15">
        <f t="shared" si="41"/>
        <v>42795</v>
      </c>
      <c r="AB174" s="14">
        <f t="shared" si="50"/>
        <v>-873.317943294749</v>
      </c>
      <c r="AC174" s="14">
        <f t="shared" si="51"/>
        <v>-174.63577941459732</v>
      </c>
      <c r="AE174" s="14">
        <f t="shared" si="39"/>
        <v>-635.2931136028269</v>
      </c>
      <c r="AF174" s="14">
        <f t="shared" si="40"/>
        <v>-127.03839295021969</v>
      </c>
      <c r="AH174" s="14">
        <f t="shared" si="52"/>
        <v>-155377.99381676345</v>
      </c>
      <c r="AI174" s="14">
        <f t="shared" si="53"/>
        <v>-70196.45102709881</v>
      </c>
      <c r="AK174" s="16">
        <f t="shared" si="42"/>
        <v>0</v>
      </c>
      <c r="AL174" s="16">
        <f t="shared" si="43"/>
        <v>0</v>
      </c>
      <c r="AM174" s="17">
        <f t="shared" si="44"/>
        <v>0</v>
      </c>
      <c r="AN174" s="17">
        <f t="shared" si="45"/>
        <v>0</v>
      </c>
    </row>
    <row r="175" spans="3:40" ht="12.75">
      <c r="C175" s="2">
        <f t="shared" si="46"/>
        <v>112</v>
      </c>
      <c r="D175" s="12">
        <f t="shared" si="47"/>
        <v>42826</v>
      </c>
      <c r="E175" s="12"/>
      <c r="F175" s="13">
        <f t="shared" si="48"/>
        <v>296266.9718634595</v>
      </c>
      <c r="G175" s="13">
        <f t="shared" si="27"/>
        <v>235769.42467282436</v>
      </c>
      <c r="H175" s="13"/>
      <c r="I175" s="14">
        <f t="shared" si="28"/>
        <v>2550.4521568046944</v>
      </c>
      <c r="J175" s="13">
        <f t="shared" si="29"/>
        <v>2025.4791212702808</v>
      </c>
      <c r="K175" s="14"/>
      <c r="L175" s="14">
        <f t="shared" si="30"/>
        <v>1667.549142049537</v>
      </c>
      <c r="M175" s="13">
        <f t="shared" si="31"/>
        <v>1324.308696362718</v>
      </c>
      <c r="N175" s="14"/>
      <c r="O175" s="14">
        <f t="shared" si="49"/>
        <v>882.9030147551573</v>
      </c>
      <c r="P175" s="13">
        <f t="shared" si="32"/>
        <v>701.1704249075628</v>
      </c>
      <c r="R175" s="14">
        <f t="shared" si="33"/>
        <v>683.1694875616317</v>
      </c>
      <c r="S175" s="13">
        <f t="shared" si="34"/>
        <v>543.6666666666666</v>
      </c>
      <c r="U175" s="14">
        <f t="shared" si="35"/>
        <v>628.2981185422732</v>
      </c>
      <c r="V175" s="13">
        <f t="shared" si="36"/>
        <v>500</v>
      </c>
      <c r="X175" s="14">
        <f t="shared" si="37"/>
        <v>1507.9154845014557</v>
      </c>
      <c r="Y175" s="13">
        <f t="shared" si="38"/>
        <v>1200</v>
      </c>
      <c r="AA175" s="15">
        <f t="shared" si="41"/>
        <v>42826</v>
      </c>
      <c r="AB175" s="14">
        <f t="shared" si="50"/>
        <v>-869.1457879369473</v>
      </c>
      <c r="AC175" s="14">
        <f t="shared" si="51"/>
        <v>-167.97536302938443</v>
      </c>
      <c r="AE175" s="14">
        <f t="shared" si="39"/>
        <v>-630.448136111945</v>
      </c>
      <c r="AF175" s="14">
        <f t="shared" si="40"/>
        <v>-121.84348817471954</v>
      </c>
      <c r="AH175" s="14">
        <f t="shared" si="52"/>
        <v>-156008.4419528754</v>
      </c>
      <c r="AI175" s="14">
        <f t="shared" si="53"/>
        <v>-70318.29451527353</v>
      </c>
      <c r="AK175" s="16">
        <f t="shared" si="42"/>
        <v>0</v>
      </c>
      <c r="AL175" s="16">
        <f t="shared" si="43"/>
        <v>0</v>
      </c>
      <c r="AM175" s="17">
        <f t="shared" si="44"/>
        <v>0</v>
      </c>
      <c r="AN175" s="17">
        <f t="shared" si="45"/>
        <v>0</v>
      </c>
    </row>
    <row r="176" spans="3:40" ht="12.75">
      <c r="C176" s="2">
        <f t="shared" si="46"/>
        <v>113</v>
      </c>
      <c r="D176" s="12">
        <f t="shared" si="47"/>
        <v>42856</v>
      </c>
      <c r="E176" s="12"/>
      <c r="F176" s="13">
        <f t="shared" si="48"/>
        <v>295384.06884870434</v>
      </c>
      <c r="G176" s="13">
        <f t="shared" si="27"/>
        <v>234583.6061314242</v>
      </c>
      <c r="H176" s="13"/>
      <c r="I176" s="14">
        <f t="shared" si="28"/>
        <v>2550.4521568046944</v>
      </c>
      <c r="J176" s="13">
        <f t="shared" si="29"/>
        <v>2021.3155422036527</v>
      </c>
      <c r="K176" s="14"/>
      <c r="L176" s="14">
        <f t="shared" si="30"/>
        <v>1662.5796911670861</v>
      </c>
      <c r="M176" s="13">
        <f t="shared" si="31"/>
        <v>1317.647994667137</v>
      </c>
      <c r="N176" s="14"/>
      <c r="O176" s="14">
        <f t="shared" si="49"/>
        <v>887.8724656376082</v>
      </c>
      <c r="P176" s="13">
        <f t="shared" si="32"/>
        <v>703.6675475365156</v>
      </c>
      <c r="R176" s="14">
        <f t="shared" si="33"/>
        <v>684.5767048505611</v>
      </c>
      <c r="S176" s="13">
        <f t="shared" si="34"/>
        <v>543.6666666666666</v>
      </c>
      <c r="U176" s="14">
        <f t="shared" si="35"/>
        <v>629.5923097951206</v>
      </c>
      <c r="V176" s="13">
        <f t="shared" si="36"/>
        <v>500</v>
      </c>
      <c r="X176" s="14">
        <f t="shared" si="37"/>
        <v>1511.0215435082894</v>
      </c>
      <c r="Y176" s="13">
        <f t="shared" si="38"/>
        <v>1200</v>
      </c>
      <c r="AA176" s="15">
        <f t="shared" si="41"/>
        <v>42856</v>
      </c>
      <c r="AB176" s="14">
        <f t="shared" si="50"/>
        <v>-864.9822088703195</v>
      </c>
      <c r="AC176" s="14">
        <f t="shared" si="51"/>
        <v>-161.31466133380388</v>
      </c>
      <c r="AE176" s="14">
        <f t="shared" si="39"/>
        <v>-625.6318948108886</v>
      </c>
      <c r="AF176" s="14">
        <f t="shared" si="40"/>
        <v>-116.67707866830273</v>
      </c>
      <c r="AH176" s="14">
        <f t="shared" si="52"/>
        <v>-156634.0738476863</v>
      </c>
      <c r="AI176" s="14">
        <f t="shared" si="53"/>
        <v>-70434.97159394184</v>
      </c>
      <c r="AK176" s="16">
        <f t="shared" si="42"/>
        <v>0</v>
      </c>
      <c r="AL176" s="16">
        <f t="shared" si="43"/>
        <v>0</v>
      </c>
      <c r="AM176" s="17">
        <f t="shared" si="44"/>
        <v>0</v>
      </c>
      <c r="AN176" s="17">
        <f t="shared" si="45"/>
        <v>0</v>
      </c>
    </row>
    <row r="177" spans="3:40" ht="12.75">
      <c r="C177" s="2">
        <f t="shared" si="46"/>
        <v>114</v>
      </c>
      <c r="D177" s="12">
        <f t="shared" si="47"/>
        <v>42887</v>
      </c>
      <c r="E177" s="12"/>
      <c r="F177" s="13">
        <f t="shared" si="48"/>
        <v>294496.19638306677</v>
      </c>
      <c r="G177" s="13">
        <f t="shared" si="27"/>
        <v>233397.7280384389</v>
      </c>
      <c r="H177" s="13"/>
      <c r="I177" s="14">
        <f t="shared" si="28"/>
        <v>2550.4521568046944</v>
      </c>
      <c r="J177" s="13">
        <f t="shared" si="29"/>
        <v>2017.1605217987562</v>
      </c>
      <c r="K177" s="14"/>
      <c r="L177" s="14">
        <f t="shared" si="30"/>
        <v>1657.5822695543736</v>
      </c>
      <c r="M177" s="13">
        <f t="shared" si="31"/>
        <v>1310.986958472364</v>
      </c>
      <c r="N177" s="14"/>
      <c r="O177" s="14">
        <f t="shared" si="49"/>
        <v>892.8698872503207</v>
      </c>
      <c r="P177" s="13">
        <f t="shared" si="32"/>
        <v>706.1735633263924</v>
      </c>
      <c r="R177" s="14">
        <f t="shared" si="33"/>
        <v>685.9868207767017</v>
      </c>
      <c r="S177" s="13">
        <f t="shared" si="34"/>
        <v>543.6666666666666</v>
      </c>
      <c r="U177" s="14">
        <f t="shared" si="35"/>
        <v>630.8891668700506</v>
      </c>
      <c r="V177" s="13">
        <f t="shared" si="36"/>
        <v>500</v>
      </c>
      <c r="X177" s="14">
        <f t="shared" si="37"/>
        <v>1514.1340004881217</v>
      </c>
      <c r="Y177" s="13">
        <f t="shared" si="38"/>
        <v>1200</v>
      </c>
      <c r="AA177" s="15">
        <f t="shared" si="41"/>
        <v>42887</v>
      </c>
      <c r="AB177" s="14">
        <f t="shared" si="50"/>
        <v>-860.8271884654228</v>
      </c>
      <c r="AC177" s="14">
        <f t="shared" si="51"/>
        <v>-154.6536251390304</v>
      </c>
      <c r="AE177" s="14">
        <f t="shared" si="39"/>
        <v>-620.8442344066359</v>
      </c>
      <c r="AF177" s="14">
        <f t="shared" si="40"/>
        <v>-111.5390089720765</v>
      </c>
      <c r="AH177" s="14">
        <f t="shared" si="52"/>
        <v>-157254.91808209292</v>
      </c>
      <c r="AI177" s="14">
        <f t="shared" si="53"/>
        <v>-70546.51060291391</v>
      </c>
      <c r="AK177" s="16">
        <f t="shared" si="42"/>
        <v>0</v>
      </c>
      <c r="AL177" s="16">
        <f t="shared" si="43"/>
        <v>0</v>
      </c>
      <c r="AM177" s="17">
        <f t="shared" si="44"/>
        <v>0</v>
      </c>
      <c r="AN177" s="17">
        <f t="shared" si="45"/>
        <v>0</v>
      </c>
    </row>
    <row r="178" spans="3:40" ht="12.75">
      <c r="C178" s="2">
        <f t="shared" si="46"/>
        <v>115</v>
      </c>
      <c r="D178" s="12">
        <f t="shared" si="47"/>
        <v>42917</v>
      </c>
      <c r="E178" s="12"/>
      <c r="F178" s="13">
        <f t="shared" si="48"/>
        <v>293603.32649581647</v>
      </c>
      <c r="G178" s="13">
        <f t="shared" si="27"/>
        <v>232211.78162312182</v>
      </c>
      <c r="H178" s="13"/>
      <c r="I178" s="14">
        <f t="shared" si="28"/>
        <v>2550.4521568046944</v>
      </c>
      <c r="J178" s="13">
        <f t="shared" si="29"/>
        <v>2013.0140424623894</v>
      </c>
      <c r="K178" s="14"/>
      <c r="L178" s="14">
        <f t="shared" si="30"/>
        <v>1652.5567197771534</v>
      </c>
      <c r="M178" s="13">
        <f t="shared" si="31"/>
        <v>1304.3255385134187</v>
      </c>
      <c r="N178" s="14"/>
      <c r="O178" s="14">
        <f t="shared" si="49"/>
        <v>897.895437027541</v>
      </c>
      <c r="P178" s="13">
        <f t="shared" si="32"/>
        <v>708.6885039489705</v>
      </c>
      <c r="R178" s="14">
        <f t="shared" si="33"/>
        <v>687.3998413107719</v>
      </c>
      <c r="S178" s="13">
        <f t="shared" si="34"/>
        <v>543.6666666666666</v>
      </c>
      <c r="U178" s="14">
        <f t="shared" si="35"/>
        <v>632.1886952582206</v>
      </c>
      <c r="V178" s="13">
        <f t="shared" si="36"/>
        <v>500</v>
      </c>
      <c r="X178" s="14">
        <f t="shared" si="37"/>
        <v>1517.2528686197295</v>
      </c>
      <c r="Y178" s="13">
        <f t="shared" si="38"/>
        <v>1200</v>
      </c>
      <c r="AA178" s="15">
        <f t="shared" si="41"/>
        <v>42917</v>
      </c>
      <c r="AB178" s="14">
        <f t="shared" si="50"/>
        <v>-856.6807091290561</v>
      </c>
      <c r="AC178" s="14">
        <f t="shared" si="51"/>
        <v>-147.99220518008565</v>
      </c>
      <c r="AE178" s="14">
        <f t="shared" si="39"/>
        <v>-616.0850004094762</v>
      </c>
      <c r="AF178" s="14">
        <f t="shared" si="40"/>
        <v>-106.42912443034481</v>
      </c>
      <c r="AH178" s="14">
        <f t="shared" si="52"/>
        <v>-157871.0030825024</v>
      </c>
      <c r="AI178" s="14">
        <f t="shared" si="53"/>
        <v>-70652.93972734426</v>
      </c>
      <c r="AK178" s="16">
        <f t="shared" si="42"/>
        <v>0</v>
      </c>
      <c r="AL178" s="16">
        <f t="shared" si="43"/>
        <v>0</v>
      </c>
      <c r="AM178" s="17">
        <f t="shared" si="44"/>
        <v>0</v>
      </c>
      <c r="AN178" s="17">
        <f t="shared" si="45"/>
        <v>0</v>
      </c>
    </row>
    <row r="179" spans="3:40" ht="12.75">
      <c r="C179" s="2">
        <f t="shared" si="46"/>
        <v>116</v>
      </c>
      <c r="D179" s="12">
        <f t="shared" si="47"/>
        <v>42948</v>
      </c>
      <c r="E179" s="12"/>
      <c r="F179" s="13">
        <f t="shared" si="48"/>
        <v>292705.43105878896</v>
      </c>
      <c r="G179" s="13">
        <f t="shared" si="27"/>
        <v>231025.7581010839</v>
      </c>
      <c r="H179" s="13"/>
      <c r="I179" s="14">
        <f t="shared" si="28"/>
        <v>2550.4521568046944</v>
      </c>
      <c r="J179" s="13">
        <f t="shared" si="29"/>
        <v>2008.8760866375137</v>
      </c>
      <c r="K179" s="14"/>
      <c r="L179" s="14">
        <f t="shared" si="30"/>
        <v>1647.5028835150558</v>
      </c>
      <c r="M179" s="13">
        <f t="shared" si="31"/>
        <v>1297.663685448692</v>
      </c>
      <c r="N179" s="14"/>
      <c r="O179" s="14">
        <f t="shared" si="49"/>
        <v>902.9492732896385</v>
      </c>
      <c r="P179" s="13">
        <f t="shared" si="32"/>
        <v>711.2124011888217</v>
      </c>
      <c r="R179" s="14">
        <f t="shared" si="33"/>
        <v>688.815772435788</v>
      </c>
      <c r="S179" s="13">
        <f t="shared" si="34"/>
        <v>543.6666666666666</v>
      </c>
      <c r="U179" s="14">
        <f t="shared" si="35"/>
        <v>633.4909004620981</v>
      </c>
      <c r="V179" s="13">
        <f t="shared" si="36"/>
        <v>500</v>
      </c>
      <c r="X179" s="14">
        <f t="shared" si="37"/>
        <v>1520.3781611090355</v>
      </c>
      <c r="Y179" s="13">
        <f t="shared" si="38"/>
        <v>1200</v>
      </c>
      <c r="AA179" s="15">
        <f t="shared" si="41"/>
        <v>42948</v>
      </c>
      <c r="AB179" s="14">
        <f t="shared" si="50"/>
        <v>-852.5427533041802</v>
      </c>
      <c r="AC179" s="14">
        <f t="shared" si="51"/>
        <v>-141.33035211535855</v>
      </c>
      <c r="AE179" s="14">
        <f t="shared" si="39"/>
        <v>-611.3540391289439</v>
      </c>
      <c r="AF179" s="14">
        <f t="shared" si="40"/>
        <v>-101.34727118654246</v>
      </c>
      <c r="AH179" s="14">
        <f t="shared" si="52"/>
        <v>-158482.35712163136</v>
      </c>
      <c r="AI179" s="14">
        <f t="shared" si="53"/>
        <v>-70754.2869985308</v>
      </c>
      <c r="AK179" s="16">
        <f t="shared" si="42"/>
        <v>0</v>
      </c>
      <c r="AL179" s="16">
        <f t="shared" si="43"/>
        <v>0</v>
      </c>
      <c r="AM179" s="17">
        <f t="shared" si="44"/>
        <v>0</v>
      </c>
      <c r="AN179" s="17">
        <f t="shared" si="45"/>
        <v>0</v>
      </c>
    </row>
    <row r="180" spans="3:40" ht="12.75">
      <c r="C180" s="2">
        <f t="shared" si="46"/>
        <v>117</v>
      </c>
      <c r="D180" s="12">
        <f t="shared" si="47"/>
        <v>42979</v>
      </c>
      <c r="E180" s="12"/>
      <c r="F180" s="13">
        <f t="shared" si="48"/>
        <v>291802.4817854993</v>
      </c>
      <c r="G180" s="13">
        <f t="shared" si="27"/>
        <v>229839.64867420847</v>
      </c>
      <c r="H180" s="13"/>
      <c r="I180" s="14">
        <f t="shared" si="28"/>
        <v>2550.4521568046944</v>
      </c>
      <c r="J180" s="13">
        <f t="shared" si="29"/>
        <v>2004.7466368031805</v>
      </c>
      <c r="K180" s="14"/>
      <c r="L180" s="14">
        <f t="shared" si="30"/>
        <v>1642.4206015565987</v>
      </c>
      <c r="M180" s="13">
        <f t="shared" si="31"/>
        <v>1291.0013498594665</v>
      </c>
      <c r="N180" s="14"/>
      <c r="O180" s="14">
        <f t="shared" si="49"/>
        <v>908.0315552480956</v>
      </c>
      <c r="P180" s="13">
        <f t="shared" si="32"/>
        <v>713.7452869437142</v>
      </c>
      <c r="R180" s="14">
        <f t="shared" si="33"/>
        <v>690.2346201470909</v>
      </c>
      <c r="S180" s="13">
        <f t="shared" si="34"/>
        <v>543.6666666666666</v>
      </c>
      <c r="U180" s="14">
        <f t="shared" si="35"/>
        <v>634.7957879954853</v>
      </c>
      <c r="V180" s="13">
        <f t="shared" si="36"/>
        <v>500</v>
      </c>
      <c r="X180" s="14">
        <f t="shared" si="37"/>
        <v>1523.5098911891648</v>
      </c>
      <c r="Y180" s="13">
        <f t="shared" si="38"/>
        <v>1200</v>
      </c>
      <c r="AA180" s="15">
        <f t="shared" si="41"/>
        <v>42979</v>
      </c>
      <c r="AB180" s="14">
        <f t="shared" si="50"/>
        <v>-848.413303469847</v>
      </c>
      <c r="AC180" s="14">
        <f t="shared" si="51"/>
        <v>-134.66801652613287</v>
      </c>
      <c r="AE180" s="14">
        <f t="shared" si="39"/>
        <v>-606.6511976697793</v>
      </c>
      <c r="AF180" s="14">
        <f t="shared" si="40"/>
        <v>-96.29329617919608</v>
      </c>
      <c r="AH180" s="14">
        <f t="shared" si="52"/>
        <v>-159089.00831930112</v>
      </c>
      <c r="AI180" s="14">
        <f t="shared" si="53"/>
        <v>-70850.58029471</v>
      </c>
      <c r="AK180" s="16">
        <f t="shared" si="42"/>
        <v>0</v>
      </c>
      <c r="AL180" s="16">
        <f t="shared" si="43"/>
        <v>0</v>
      </c>
      <c r="AM180" s="17">
        <f t="shared" si="44"/>
        <v>0</v>
      </c>
      <c r="AN180" s="17">
        <f t="shared" si="45"/>
        <v>0</v>
      </c>
    </row>
    <row r="181" spans="3:40" ht="12.75">
      <c r="C181" s="2">
        <f t="shared" si="46"/>
        <v>118</v>
      </c>
      <c r="D181" s="12">
        <f t="shared" si="47"/>
        <v>43009</v>
      </c>
      <c r="E181" s="12"/>
      <c r="F181" s="13">
        <f t="shared" si="48"/>
        <v>290894.45023025124</v>
      </c>
      <c r="G181" s="13">
        <f t="shared" si="27"/>
        <v>228653.4445305667</v>
      </c>
      <c r="H181" s="13"/>
      <c r="I181" s="14">
        <f t="shared" si="28"/>
        <v>2550.4521568046944</v>
      </c>
      <c r="J181" s="13">
        <f t="shared" si="29"/>
        <v>2000.6256754744597</v>
      </c>
      <c r="K181" s="14"/>
      <c r="L181" s="14">
        <f t="shared" si="30"/>
        <v>1637.3097137941731</v>
      </c>
      <c r="M181" s="13">
        <f t="shared" si="31"/>
        <v>1284.3384822494438</v>
      </c>
      <c r="N181" s="14"/>
      <c r="O181" s="14">
        <f t="shared" si="49"/>
        <v>913.1424430105212</v>
      </c>
      <c r="P181" s="13">
        <f t="shared" si="32"/>
        <v>716.2871932250158</v>
      </c>
      <c r="R181" s="14">
        <f t="shared" si="33"/>
        <v>691.6563904523712</v>
      </c>
      <c r="S181" s="13">
        <f t="shared" si="34"/>
        <v>543.6666666666666</v>
      </c>
      <c r="U181" s="14">
        <f t="shared" si="35"/>
        <v>636.1033633835419</v>
      </c>
      <c r="V181" s="13">
        <f t="shared" si="36"/>
        <v>500</v>
      </c>
      <c r="X181" s="14">
        <f t="shared" si="37"/>
        <v>1526.6480721205005</v>
      </c>
      <c r="Y181" s="13">
        <f t="shared" si="38"/>
        <v>1200</v>
      </c>
      <c r="AA181" s="15">
        <f t="shared" si="41"/>
        <v>43009</v>
      </c>
      <c r="AB181" s="14">
        <f t="shared" si="50"/>
        <v>-844.2923421411265</v>
      </c>
      <c r="AC181" s="14">
        <f t="shared" si="51"/>
        <v>-128.00514891611067</v>
      </c>
      <c r="AE181" s="14">
        <f t="shared" si="39"/>
        <v>-601.9763239279085</v>
      </c>
      <c r="AF181" s="14">
        <f t="shared" si="40"/>
        <v>-91.2670471379031</v>
      </c>
      <c r="AH181" s="14">
        <f t="shared" si="52"/>
        <v>-159690.98464322902</v>
      </c>
      <c r="AI181" s="14">
        <f t="shared" si="53"/>
        <v>-70941.84734184791</v>
      </c>
      <c r="AK181" s="16">
        <f t="shared" si="42"/>
        <v>0</v>
      </c>
      <c r="AL181" s="16">
        <f t="shared" si="43"/>
        <v>0</v>
      </c>
      <c r="AM181" s="17">
        <f t="shared" si="44"/>
        <v>0</v>
      </c>
      <c r="AN181" s="17">
        <f t="shared" si="45"/>
        <v>0</v>
      </c>
    </row>
    <row r="182" spans="3:40" ht="12.75">
      <c r="C182" s="2">
        <f t="shared" si="46"/>
        <v>119</v>
      </c>
      <c r="D182" s="12">
        <f t="shared" si="47"/>
        <v>43040</v>
      </c>
      <c r="E182" s="12"/>
      <c r="F182" s="13">
        <f t="shared" si="48"/>
        <v>289981.3077872407</v>
      </c>
      <c r="G182" s="13">
        <f t="shared" si="27"/>
        <v>227467.1368443322</v>
      </c>
      <c r="H182" s="13"/>
      <c r="I182" s="14">
        <f t="shared" si="28"/>
        <v>2550.4521568046944</v>
      </c>
      <c r="J182" s="13">
        <f t="shared" si="29"/>
        <v>1996.5131852023603</v>
      </c>
      <c r="K182" s="14"/>
      <c r="L182" s="14">
        <f t="shared" si="30"/>
        <v>1632.1700592189982</v>
      </c>
      <c r="M182" s="13">
        <f t="shared" si="31"/>
        <v>1277.675033044262</v>
      </c>
      <c r="N182" s="14"/>
      <c r="O182" s="14">
        <f t="shared" si="49"/>
        <v>918.2820975856962</v>
      </c>
      <c r="P182" s="13">
        <f t="shared" si="32"/>
        <v>718.8381521580983</v>
      </c>
      <c r="R182" s="14">
        <f t="shared" si="33"/>
        <v>693.0810893716936</v>
      </c>
      <c r="S182" s="13">
        <f t="shared" si="34"/>
        <v>543.6666666666666</v>
      </c>
      <c r="U182" s="14">
        <f t="shared" si="35"/>
        <v>637.4136321628083</v>
      </c>
      <c r="V182" s="13">
        <f t="shared" si="36"/>
        <v>500</v>
      </c>
      <c r="X182" s="14">
        <f t="shared" si="37"/>
        <v>1529.79271719074</v>
      </c>
      <c r="Y182" s="13">
        <f t="shared" si="38"/>
        <v>1200</v>
      </c>
      <c r="AA182" s="15">
        <f t="shared" si="41"/>
        <v>43040</v>
      </c>
      <c r="AB182" s="14">
        <f t="shared" si="50"/>
        <v>-840.1798518690271</v>
      </c>
      <c r="AC182" s="14">
        <f t="shared" si="51"/>
        <v>-121.34169971092876</v>
      </c>
      <c r="AE182" s="14">
        <f t="shared" si="39"/>
        <v>-597.3292665864374</v>
      </c>
      <c r="AF182" s="14">
        <f t="shared" si="40"/>
        <v>-86.26837257932678</v>
      </c>
      <c r="AH182" s="14">
        <f t="shared" si="52"/>
        <v>-160288.31390981545</v>
      </c>
      <c r="AI182" s="14">
        <f t="shared" si="53"/>
        <v>-71028.11571442724</v>
      </c>
      <c r="AK182" s="16">
        <f t="shared" si="42"/>
        <v>0</v>
      </c>
      <c r="AL182" s="16">
        <f t="shared" si="43"/>
        <v>0</v>
      </c>
      <c r="AM182" s="17">
        <f t="shared" si="44"/>
        <v>0</v>
      </c>
      <c r="AN182" s="17">
        <f t="shared" si="45"/>
        <v>0</v>
      </c>
    </row>
    <row r="183" spans="3:40" ht="12.75">
      <c r="C183" s="2">
        <f t="shared" si="46"/>
        <v>120</v>
      </c>
      <c r="D183" s="12">
        <f t="shared" si="47"/>
        <v>43070</v>
      </c>
      <c r="E183" s="12"/>
      <c r="F183" s="13">
        <f t="shared" si="48"/>
        <v>289063.02568965504</v>
      </c>
      <c r="G183" s="13">
        <f t="shared" si="27"/>
        <v>226280.71677569553</v>
      </c>
      <c r="H183" s="13"/>
      <c r="I183" s="14">
        <f t="shared" si="28"/>
        <v>2550.4521568046944</v>
      </c>
      <c r="J183" s="13">
        <f t="shared" si="29"/>
        <v>1992.4091485737606</v>
      </c>
      <c r="K183" s="14"/>
      <c r="L183" s="14">
        <f t="shared" si="30"/>
        <v>1627.0014759160504</v>
      </c>
      <c r="M183" s="13">
        <f t="shared" si="31"/>
        <v>1271.0109525910175</v>
      </c>
      <c r="N183" s="14"/>
      <c r="O183" s="14">
        <f t="shared" si="49"/>
        <v>923.450680888644</v>
      </c>
      <c r="P183" s="13">
        <f t="shared" si="32"/>
        <v>721.3981959827431</v>
      </c>
      <c r="R183" s="14">
        <f t="shared" si="33"/>
        <v>694.5087229375235</v>
      </c>
      <c r="S183" s="13">
        <f t="shared" si="34"/>
        <v>543.6666666666666</v>
      </c>
      <c r="U183" s="14">
        <f t="shared" si="35"/>
        <v>638.7265998812296</v>
      </c>
      <c r="V183" s="13">
        <f t="shared" si="36"/>
        <v>500</v>
      </c>
      <c r="X183" s="14">
        <f t="shared" si="37"/>
        <v>1532.943839714951</v>
      </c>
      <c r="Y183" s="13">
        <f t="shared" si="38"/>
        <v>1200</v>
      </c>
      <c r="AA183" s="15">
        <f t="shared" si="41"/>
        <v>43070</v>
      </c>
      <c r="AB183" s="14">
        <f t="shared" si="50"/>
        <v>-836.0758152404273</v>
      </c>
      <c r="AC183" s="14">
        <f t="shared" si="51"/>
        <v>-114.67761925768423</v>
      </c>
      <c r="AE183" s="14">
        <f t="shared" si="39"/>
        <v>-592.7098751116744</v>
      </c>
      <c r="AF183" s="14">
        <f t="shared" si="40"/>
        <v>-81.29712180321843</v>
      </c>
      <c r="AH183" s="14">
        <f t="shared" si="52"/>
        <v>-160881.02378492712</v>
      </c>
      <c r="AI183" s="14">
        <f t="shared" si="53"/>
        <v>-71109.41283623046</v>
      </c>
      <c r="AK183" s="16">
        <f t="shared" si="42"/>
        <v>0</v>
      </c>
      <c r="AL183" s="16">
        <f t="shared" si="43"/>
        <v>0</v>
      </c>
      <c r="AM183" s="17">
        <f t="shared" si="44"/>
        <v>0</v>
      </c>
      <c r="AN183" s="17">
        <f t="shared" si="45"/>
        <v>0</v>
      </c>
    </row>
    <row r="184" spans="3:40" ht="12.75">
      <c r="C184" s="2">
        <f t="shared" si="46"/>
        <v>121</v>
      </c>
      <c r="D184" s="12">
        <f t="shared" si="47"/>
        <v>43101</v>
      </c>
      <c r="E184" s="12"/>
      <c r="F184" s="13">
        <f t="shared" si="48"/>
        <v>288139.57500876643</v>
      </c>
      <c r="G184" s="13">
        <f t="shared" si="27"/>
        <v>225094.1754707786</v>
      </c>
      <c r="H184" s="13"/>
      <c r="I184" s="14">
        <f t="shared" si="28"/>
        <v>2550.4521568046944</v>
      </c>
      <c r="J184" s="13">
        <f t="shared" si="29"/>
        <v>1988.3135482113355</v>
      </c>
      <c r="K184" s="14"/>
      <c r="L184" s="14">
        <f t="shared" si="30"/>
        <v>1621.8038010589605</v>
      </c>
      <c r="M184" s="13">
        <f t="shared" si="31"/>
        <v>1264.346191157785</v>
      </c>
      <c r="N184" s="14"/>
      <c r="O184" s="14">
        <f t="shared" si="49"/>
        <v>928.6483557457339</v>
      </c>
      <c r="P184" s="13">
        <f t="shared" si="32"/>
        <v>723.9673570535507</v>
      </c>
      <c r="R184" s="14">
        <f t="shared" si="33"/>
        <v>695.9392971947527</v>
      </c>
      <c r="S184" s="13">
        <f t="shared" si="34"/>
        <v>543.6666666666666</v>
      </c>
      <c r="U184" s="14">
        <f t="shared" si="35"/>
        <v>640.0422720981785</v>
      </c>
      <c r="V184" s="13">
        <f t="shared" si="36"/>
        <v>500</v>
      </c>
      <c r="X184" s="14">
        <f t="shared" si="37"/>
        <v>1536.1014530356285</v>
      </c>
      <c r="Y184" s="13">
        <f t="shared" si="38"/>
        <v>1200</v>
      </c>
      <c r="AA184" s="15">
        <f t="shared" si="41"/>
        <v>43101</v>
      </c>
      <c r="AB184" s="14">
        <f t="shared" si="50"/>
        <v>-831.9802148780022</v>
      </c>
      <c r="AC184" s="14">
        <f t="shared" si="51"/>
        <v>-108.01285782445154</v>
      </c>
      <c r="AE184" s="14">
        <f t="shared" si="39"/>
        <v>-588.1179997491688</v>
      </c>
      <c r="AF184" s="14">
        <f t="shared" si="40"/>
        <v>-76.35314488845472</v>
      </c>
      <c r="AH184" s="14">
        <f t="shared" si="52"/>
        <v>-161469.1417846763</v>
      </c>
      <c r="AI184" s="14">
        <f t="shared" si="53"/>
        <v>-71185.76598111892</v>
      </c>
      <c r="AK184" s="16">
        <f t="shared" si="42"/>
        <v>0</v>
      </c>
      <c r="AL184" s="16">
        <f t="shared" si="43"/>
        <v>0</v>
      </c>
      <c r="AM184" s="17">
        <f t="shared" si="44"/>
        <v>0</v>
      </c>
      <c r="AN184" s="17">
        <f t="shared" si="45"/>
        <v>0</v>
      </c>
    </row>
    <row r="185" spans="3:40" ht="12.75">
      <c r="C185" s="2">
        <f t="shared" si="46"/>
        <v>122</v>
      </c>
      <c r="D185" s="12">
        <f t="shared" si="47"/>
        <v>43132</v>
      </c>
      <c r="E185" s="12"/>
      <c r="F185" s="13">
        <f t="shared" si="48"/>
        <v>287210.9266530207</v>
      </c>
      <c r="G185" s="13">
        <f t="shared" si="27"/>
        <v>223907.5040615489</v>
      </c>
      <c r="H185" s="13"/>
      <c r="I185" s="14">
        <f t="shared" si="28"/>
        <v>2550.4521568046944</v>
      </c>
      <c r="J185" s="13">
        <f t="shared" si="29"/>
        <v>1984.2263667734771</v>
      </c>
      <c r="K185" s="14"/>
      <c r="L185" s="14">
        <f t="shared" si="30"/>
        <v>1616.576870904886</v>
      </c>
      <c r="M185" s="13">
        <f t="shared" si="31"/>
        <v>1257.6806989331305</v>
      </c>
      <c r="N185" s="14"/>
      <c r="O185" s="14">
        <f t="shared" si="49"/>
        <v>933.8752858998084</v>
      </c>
      <c r="P185" s="13">
        <f t="shared" si="32"/>
        <v>726.5456678403466</v>
      </c>
      <c r="R185" s="14">
        <f t="shared" si="33"/>
        <v>697.3728182007233</v>
      </c>
      <c r="S185" s="13">
        <f t="shared" si="34"/>
        <v>543.6666666666666</v>
      </c>
      <c r="U185" s="14">
        <f t="shared" si="35"/>
        <v>641.3606543844788</v>
      </c>
      <c r="V185" s="13">
        <f t="shared" si="36"/>
        <v>500</v>
      </c>
      <c r="X185" s="14">
        <f t="shared" si="37"/>
        <v>1539.2655705227494</v>
      </c>
      <c r="Y185" s="13">
        <f t="shared" si="38"/>
        <v>1200</v>
      </c>
      <c r="AA185" s="15">
        <f t="shared" si="41"/>
        <v>43132</v>
      </c>
      <c r="AB185" s="14">
        <f t="shared" si="50"/>
        <v>-827.8930334401439</v>
      </c>
      <c r="AC185" s="14">
        <f t="shared" si="51"/>
        <v>-101.34736559979729</v>
      </c>
      <c r="AE185" s="14">
        <f t="shared" si="39"/>
        <v>-583.5534915197655</v>
      </c>
      <c r="AF185" s="14">
        <f t="shared" si="40"/>
        <v>-71.43629268909386</v>
      </c>
      <c r="AH185" s="14">
        <f t="shared" si="52"/>
        <v>-162052.69527619606</v>
      </c>
      <c r="AI185" s="14">
        <f t="shared" si="53"/>
        <v>-71257.20227380801</v>
      </c>
      <c r="AK185" s="16">
        <f t="shared" si="42"/>
        <v>0</v>
      </c>
      <c r="AL185" s="16">
        <f t="shared" si="43"/>
        <v>0</v>
      </c>
      <c r="AM185" s="17">
        <f t="shared" si="44"/>
        <v>0</v>
      </c>
      <c r="AN185" s="17">
        <f t="shared" si="45"/>
        <v>0</v>
      </c>
    </row>
    <row r="186" spans="3:40" ht="12.75">
      <c r="C186" s="2">
        <f t="shared" si="46"/>
        <v>123</v>
      </c>
      <c r="D186" s="12">
        <f t="shared" si="47"/>
        <v>43160</v>
      </c>
      <c r="E186" s="12"/>
      <c r="F186" s="13">
        <f t="shared" si="48"/>
        <v>286277.05136712093</v>
      </c>
      <c r="G186" s="13">
        <f t="shared" si="27"/>
        <v>222720.69366573304</v>
      </c>
      <c r="H186" s="13"/>
      <c r="I186" s="14">
        <f t="shared" si="28"/>
        <v>2550.4521568046944</v>
      </c>
      <c r="J186" s="13">
        <f t="shared" si="29"/>
        <v>1980.1475869542273</v>
      </c>
      <c r="K186" s="14"/>
      <c r="L186" s="14">
        <f t="shared" si="30"/>
        <v>1611.3205207893516</v>
      </c>
      <c r="M186" s="13">
        <f t="shared" si="31"/>
        <v>1251.0144260256334</v>
      </c>
      <c r="N186" s="14"/>
      <c r="O186" s="14">
        <f t="shared" si="49"/>
        <v>939.1316360153428</v>
      </c>
      <c r="P186" s="13">
        <f t="shared" si="32"/>
        <v>729.133160928594</v>
      </c>
      <c r="R186" s="14">
        <f t="shared" si="33"/>
        <v>698.8092920252556</v>
      </c>
      <c r="S186" s="13">
        <f t="shared" si="34"/>
        <v>543.6666666666666</v>
      </c>
      <c r="U186" s="14">
        <f t="shared" si="35"/>
        <v>642.68175232243</v>
      </c>
      <c r="V186" s="13">
        <f t="shared" si="36"/>
        <v>500</v>
      </c>
      <c r="X186" s="14">
        <f t="shared" si="37"/>
        <v>1542.4362055738322</v>
      </c>
      <c r="Y186" s="13">
        <f t="shared" si="38"/>
        <v>1200</v>
      </c>
      <c r="AA186" s="15">
        <f t="shared" si="41"/>
        <v>43160</v>
      </c>
      <c r="AB186" s="14">
        <f t="shared" si="50"/>
        <v>-823.8142536208939</v>
      </c>
      <c r="AC186" s="14">
        <f t="shared" si="51"/>
        <v>-94.6810926922999</v>
      </c>
      <c r="AE186" s="14">
        <f t="shared" si="39"/>
        <v>-579.0162022156865</v>
      </c>
      <c r="AF186" s="14">
        <f t="shared" si="40"/>
        <v>-66.54641683045584</v>
      </c>
      <c r="AH186" s="14">
        <f t="shared" si="52"/>
        <v>-162631.71147841174</v>
      </c>
      <c r="AI186" s="14">
        <f t="shared" si="53"/>
        <v>-71323.74869063847</v>
      </c>
      <c r="AK186" s="16">
        <f t="shared" si="42"/>
        <v>0</v>
      </c>
      <c r="AL186" s="16">
        <f t="shared" si="43"/>
        <v>0</v>
      </c>
      <c r="AM186" s="17">
        <f t="shared" si="44"/>
        <v>0</v>
      </c>
      <c r="AN186" s="17">
        <f t="shared" si="45"/>
        <v>0</v>
      </c>
    </row>
    <row r="187" spans="3:40" ht="12.75">
      <c r="C187" s="2">
        <f t="shared" si="46"/>
        <v>124</v>
      </c>
      <c r="D187" s="12">
        <f t="shared" si="47"/>
        <v>43191</v>
      </c>
      <c r="E187" s="12"/>
      <c r="F187" s="13">
        <f t="shared" si="48"/>
        <v>285337.9197311056</v>
      </c>
      <c r="G187" s="13">
        <f t="shared" si="27"/>
        <v>221533.7353867307</v>
      </c>
      <c r="H187" s="13"/>
      <c r="I187" s="14">
        <f t="shared" si="28"/>
        <v>2550.4521568046944</v>
      </c>
      <c r="J187" s="13">
        <f t="shared" si="29"/>
        <v>1976.0771914832005</v>
      </c>
      <c r="K187" s="14"/>
      <c r="L187" s="14">
        <f t="shared" si="30"/>
        <v>1606.0345851210632</v>
      </c>
      <c r="M187" s="13">
        <f t="shared" si="31"/>
        <v>1244.3473224633972</v>
      </c>
      <c r="N187" s="14"/>
      <c r="O187" s="14">
        <f t="shared" si="49"/>
        <v>944.4175716836312</v>
      </c>
      <c r="P187" s="13">
        <f t="shared" si="32"/>
        <v>731.7298690198035</v>
      </c>
      <c r="R187" s="14">
        <f t="shared" si="33"/>
        <v>700.2487247506724</v>
      </c>
      <c r="S187" s="13">
        <f t="shared" si="34"/>
        <v>543.6666666666666</v>
      </c>
      <c r="U187" s="14">
        <f t="shared" si="35"/>
        <v>644.00557150583</v>
      </c>
      <c r="V187" s="13">
        <f t="shared" si="36"/>
        <v>500</v>
      </c>
      <c r="X187" s="14">
        <f t="shared" si="37"/>
        <v>1545.6133716139918</v>
      </c>
      <c r="Y187" s="13">
        <f t="shared" si="38"/>
        <v>1200</v>
      </c>
      <c r="AA187" s="15">
        <f t="shared" si="41"/>
        <v>43191</v>
      </c>
      <c r="AB187" s="14">
        <f t="shared" si="50"/>
        <v>-819.7438581498673</v>
      </c>
      <c r="AC187" s="14">
        <f t="shared" si="51"/>
        <v>-88.0139891300638</v>
      </c>
      <c r="AE187" s="14">
        <f t="shared" si="39"/>
        <v>-574.5059843966261</v>
      </c>
      <c r="AF187" s="14">
        <f t="shared" si="40"/>
        <v>-61.68336970521948</v>
      </c>
      <c r="AH187" s="14">
        <f t="shared" si="52"/>
        <v>-163206.21746280836</v>
      </c>
      <c r="AI187" s="14">
        <f t="shared" si="53"/>
        <v>-71385.4320603437</v>
      </c>
      <c r="AK187" s="16">
        <f t="shared" si="42"/>
        <v>0</v>
      </c>
      <c r="AL187" s="16">
        <f t="shared" si="43"/>
        <v>0</v>
      </c>
      <c r="AM187" s="17">
        <f t="shared" si="44"/>
        <v>0</v>
      </c>
      <c r="AN187" s="17">
        <f t="shared" si="45"/>
        <v>0</v>
      </c>
    </row>
    <row r="188" spans="3:40" ht="12.75">
      <c r="C188" s="2">
        <f t="shared" si="46"/>
        <v>125</v>
      </c>
      <c r="D188" s="12">
        <f t="shared" si="47"/>
        <v>43221</v>
      </c>
      <c r="E188" s="12"/>
      <c r="F188" s="13">
        <f t="shared" si="48"/>
        <v>284393.50215942203</v>
      </c>
      <c r="G188" s="13">
        <f t="shared" si="27"/>
        <v>220346.62031352788</v>
      </c>
      <c r="H188" s="13"/>
      <c r="I188" s="14">
        <f t="shared" si="28"/>
        <v>2550.4521568046944</v>
      </c>
      <c r="J188" s="13">
        <f t="shared" si="29"/>
        <v>1972.0151631255146</v>
      </c>
      <c r="K188" s="14"/>
      <c r="L188" s="14">
        <f t="shared" si="30"/>
        <v>1600.7188973766888</v>
      </c>
      <c r="M188" s="13">
        <f t="shared" si="31"/>
        <v>1237.6793381935652</v>
      </c>
      <c r="N188" s="14"/>
      <c r="O188" s="14">
        <f t="shared" si="49"/>
        <v>949.7332594280056</v>
      </c>
      <c r="P188" s="13">
        <f t="shared" si="32"/>
        <v>734.3358249319496</v>
      </c>
      <c r="R188" s="14">
        <f t="shared" si="33"/>
        <v>701.6911224718251</v>
      </c>
      <c r="S188" s="13">
        <f t="shared" si="34"/>
        <v>543.6666666666666</v>
      </c>
      <c r="U188" s="14">
        <f t="shared" si="35"/>
        <v>645.3321175399986</v>
      </c>
      <c r="V188" s="13">
        <f t="shared" si="36"/>
        <v>500</v>
      </c>
      <c r="X188" s="14">
        <f t="shared" si="37"/>
        <v>1548.7970820959968</v>
      </c>
      <c r="Y188" s="13">
        <f t="shared" si="38"/>
        <v>1200</v>
      </c>
      <c r="AA188" s="15">
        <f t="shared" si="41"/>
        <v>43221</v>
      </c>
      <c r="AB188" s="14">
        <f t="shared" si="50"/>
        <v>-815.6818297921814</v>
      </c>
      <c r="AC188" s="14">
        <f t="shared" si="51"/>
        <v>-81.3460048602318</v>
      </c>
      <c r="AE188" s="14">
        <f t="shared" si="39"/>
        <v>-570.0226913858706</v>
      </c>
      <c r="AF188" s="14">
        <f t="shared" si="40"/>
        <v>-56.84700446953846</v>
      </c>
      <c r="AH188" s="14">
        <f t="shared" si="52"/>
        <v>-163776.24015419424</v>
      </c>
      <c r="AI188" s="14">
        <f t="shared" si="53"/>
        <v>-71442.27906481324</v>
      </c>
      <c r="AK188" s="16">
        <f t="shared" si="42"/>
        <v>0</v>
      </c>
      <c r="AL188" s="16">
        <f t="shared" si="43"/>
        <v>0</v>
      </c>
      <c r="AM188" s="17">
        <f t="shared" si="44"/>
        <v>0</v>
      </c>
      <c r="AN188" s="17">
        <f t="shared" si="45"/>
        <v>0</v>
      </c>
    </row>
    <row r="189" spans="3:40" ht="12.75">
      <c r="C189" s="2">
        <f t="shared" si="46"/>
        <v>126</v>
      </c>
      <c r="D189" s="12">
        <f t="shared" si="47"/>
        <v>43252</v>
      </c>
      <c r="E189" s="12"/>
      <c r="F189" s="13">
        <f t="shared" si="48"/>
        <v>283443.76889999403</v>
      </c>
      <c r="G189" s="13">
        <f t="shared" si="27"/>
        <v>219159.33952061014</v>
      </c>
      <c r="H189" s="13"/>
      <c r="I189" s="14">
        <f t="shared" si="28"/>
        <v>2550.4521568046944</v>
      </c>
      <c r="J189" s="13">
        <f t="shared" si="29"/>
        <v>1967.9614846817135</v>
      </c>
      <c r="K189" s="14"/>
      <c r="L189" s="14">
        <f t="shared" si="30"/>
        <v>1595.3732900956147</v>
      </c>
      <c r="M189" s="13">
        <f t="shared" si="31"/>
        <v>1231.0104230818313</v>
      </c>
      <c r="N189" s="14"/>
      <c r="O189" s="14">
        <f t="shared" si="49"/>
        <v>955.0788667090796</v>
      </c>
      <c r="P189" s="13">
        <f t="shared" si="32"/>
        <v>736.9510615998822</v>
      </c>
      <c r="R189" s="14">
        <f t="shared" si="33"/>
        <v>703.1364912961193</v>
      </c>
      <c r="S189" s="13">
        <f t="shared" si="34"/>
        <v>543.6666666666666</v>
      </c>
      <c r="U189" s="14">
        <f t="shared" si="35"/>
        <v>646.6613960418019</v>
      </c>
      <c r="V189" s="13">
        <f t="shared" si="36"/>
        <v>500</v>
      </c>
      <c r="X189" s="14">
        <f t="shared" si="37"/>
        <v>1551.9873505003247</v>
      </c>
      <c r="Y189" s="13">
        <f t="shared" si="38"/>
        <v>1200</v>
      </c>
      <c r="AA189" s="15">
        <f t="shared" si="41"/>
        <v>43252</v>
      </c>
      <c r="AB189" s="14">
        <f t="shared" si="50"/>
        <v>-811.62815134838</v>
      </c>
      <c r="AC189" s="14">
        <f t="shared" si="51"/>
        <v>-74.67708974849779</v>
      </c>
      <c r="AE189" s="14">
        <f t="shared" si="39"/>
        <v>-565.5661772664317</v>
      </c>
      <c r="AF189" s="14">
        <f t="shared" si="40"/>
        <v>-52.03717503917804</v>
      </c>
      <c r="AH189" s="14">
        <f t="shared" si="52"/>
        <v>-164341.80633146068</v>
      </c>
      <c r="AI189" s="14">
        <f t="shared" si="53"/>
        <v>-71494.31623985241</v>
      </c>
      <c r="AK189" s="16">
        <f t="shared" si="42"/>
        <v>0</v>
      </c>
      <c r="AL189" s="16">
        <f t="shared" si="43"/>
        <v>0</v>
      </c>
      <c r="AM189" s="17">
        <f t="shared" si="44"/>
        <v>0</v>
      </c>
      <c r="AN189" s="17">
        <f t="shared" si="45"/>
        <v>0</v>
      </c>
    </row>
    <row r="190" spans="3:40" ht="12.75">
      <c r="C190" s="2">
        <f t="shared" si="46"/>
        <v>127</v>
      </c>
      <c r="D190" s="12">
        <f t="shared" si="47"/>
        <v>43282</v>
      </c>
      <c r="E190" s="12"/>
      <c r="F190" s="13">
        <f t="shared" si="48"/>
        <v>282488.69003328495</v>
      </c>
      <c r="G190" s="13">
        <f t="shared" si="27"/>
        <v>217971.88406787548</v>
      </c>
      <c r="H190" s="13"/>
      <c r="I190" s="14">
        <f t="shared" si="28"/>
        <v>2550.4521568046944</v>
      </c>
      <c r="J190" s="13">
        <f t="shared" si="29"/>
        <v>1963.916138987697</v>
      </c>
      <c r="K190" s="14"/>
      <c r="L190" s="14">
        <f t="shared" si="30"/>
        <v>1589.9975948746694</v>
      </c>
      <c r="M190" s="13">
        <f t="shared" si="31"/>
        <v>1224.3405269119523</v>
      </c>
      <c r="N190" s="14"/>
      <c r="O190" s="14">
        <f t="shared" si="49"/>
        <v>960.454561930025</v>
      </c>
      <c r="P190" s="13">
        <f t="shared" si="32"/>
        <v>739.5756120757445</v>
      </c>
      <c r="R190" s="14">
        <f t="shared" si="33"/>
        <v>704.584837343541</v>
      </c>
      <c r="S190" s="13">
        <f t="shared" si="34"/>
        <v>543.6666666666666</v>
      </c>
      <c r="U190" s="14">
        <f t="shared" si="35"/>
        <v>647.9934126396761</v>
      </c>
      <c r="V190" s="13">
        <f t="shared" si="36"/>
        <v>500</v>
      </c>
      <c r="X190" s="14">
        <f t="shared" si="37"/>
        <v>1555.1841903352224</v>
      </c>
      <c r="Y190" s="13">
        <f t="shared" si="38"/>
        <v>1200</v>
      </c>
      <c r="AA190" s="15">
        <f t="shared" si="41"/>
        <v>43282</v>
      </c>
      <c r="AB190" s="14">
        <f t="shared" si="50"/>
        <v>-807.5828056543637</v>
      </c>
      <c r="AC190" s="14">
        <f t="shared" si="51"/>
        <v>-68.0071935786192</v>
      </c>
      <c r="AE190" s="14">
        <f t="shared" si="39"/>
        <v>-561.1362968772045</v>
      </c>
      <c r="AF190" s="14">
        <f t="shared" si="40"/>
        <v>-47.25373608567166</v>
      </c>
      <c r="AH190" s="14">
        <f t="shared" si="52"/>
        <v>-164902.94262833789</v>
      </c>
      <c r="AI190" s="14">
        <f t="shared" si="53"/>
        <v>-71541.56997593808</v>
      </c>
      <c r="AK190" s="16">
        <f t="shared" si="42"/>
        <v>0</v>
      </c>
      <c r="AL190" s="16">
        <f t="shared" si="43"/>
        <v>0</v>
      </c>
      <c r="AM190" s="17">
        <f t="shared" si="44"/>
        <v>0</v>
      </c>
      <c r="AN190" s="17">
        <f t="shared" si="45"/>
        <v>0</v>
      </c>
    </row>
    <row r="191" spans="3:40" ht="12.75">
      <c r="C191" s="2">
        <f t="shared" si="46"/>
        <v>128</v>
      </c>
      <c r="D191" s="12">
        <f t="shared" si="47"/>
        <v>43313</v>
      </c>
      <c r="E191" s="12"/>
      <c r="F191" s="13">
        <f t="shared" si="48"/>
        <v>281528.2354713549</v>
      </c>
      <c r="G191" s="13">
        <f t="shared" si="27"/>
        <v>216784.24500054706</v>
      </c>
      <c r="H191" s="13"/>
      <c r="I191" s="14">
        <f t="shared" si="28"/>
        <v>2550.4521568046944</v>
      </c>
      <c r="J191" s="13">
        <f t="shared" si="29"/>
        <v>1959.8791089146475</v>
      </c>
      <c r="K191" s="14"/>
      <c r="L191" s="14">
        <f t="shared" si="30"/>
        <v>1584.5916423628175</v>
      </c>
      <c r="M191" s="13">
        <f t="shared" si="31"/>
        <v>1217.6695993852568</v>
      </c>
      <c r="N191" s="14"/>
      <c r="O191" s="14">
        <f t="shared" si="49"/>
        <v>965.8605144418768</v>
      </c>
      <c r="P191" s="13">
        <f t="shared" si="32"/>
        <v>742.2095095293905</v>
      </c>
      <c r="R191" s="14">
        <f t="shared" si="33"/>
        <v>706.0361667466826</v>
      </c>
      <c r="S191" s="13">
        <f t="shared" si="34"/>
        <v>543.6666666666666</v>
      </c>
      <c r="U191" s="14">
        <f t="shared" si="35"/>
        <v>649.3281729736506</v>
      </c>
      <c r="V191" s="13">
        <f t="shared" si="36"/>
        <v>500</v>
      </c>
      <c r="X191" s="14">
        <f t="shared" si="37"/>
        <v>1558.3876151367613</v>
      </c>
      <c r="Y191" s="13">
        <f t="shared" si="38"/>
        <v>1200</v>
      </c>
      <c r="AA191" s="15">
        <f t="shared" si="41"/>
        <v>43313</v>
      </c>
      <c r="AB191" s="14">
        <f t="shared" si="50"/>
        <v>-803.545775581314</v>
      </c>
      <c r="AC191" s="14">
        <f t="shared" si="51"/>
        <v>-61.33626605192353</v>
      </c>
      <c r="AE191" s="14">
        <f t="shared" si="39"/>
        <v>-556.7329058091406</v>
      </c>
      <c r="AF191" s="14">
        <f t="shared" si="40"/>
        <v>-42.49654303249382</v>
      </c>
      <c r="AH191" s="14">
        <f t="shared" si="52"/>
        <v>-165459.675534147</v>
      </c>
      <c r="AI191" s="14">
        <f t="shared" si="53"/>
        <v>-71584.06651897058</v>
      </c>
      <c r="AK191" s="16">
        <f t="shared" si="42"/>
        <v>0</v>
      </c>
      <c r="AL191" s="16">
        <f t="shared" si="43"/>
        <v>0</v>
      </c>
      <c r="AM191" s="17">
        <f t="shared" si="44"/>
        <v>0</v>
      </c>
      <c r="AN191" s="17">
        <f t="shared" si="45"/>
        <v>0</v>
      </c>
    </row>
    <row r="192" spans="3:40" ht="12.75">
      <c r="C192" s="2">
        <f t="shared" si="46"/>
        <v>129</v>
      </c>
      <c r="D192" s="12">
        <f t="shared" si="47"/>
        <v>43344</v>
      </c>
      <c r="E192" s="12"/>
      <c r="F192" s="13">
        <f t="shared" si="48"/>
        <v>280562.37495691306</v>
      </c>
      <c r="G192" s="13">
        <f aca="true" t="shared" si="54" ref="G192:G255">F192*(1+$B$40)^-(($C192-1)/12)</f>
        <v>215596.41334908566</v>
      </c>
      <c r="H192" s="13"/>
      <c r="I192" s="14">
        <f aca="true" t="shared" si="55" ref="I192:I255">IF($D192&gt;=DATE(YEAR($B$9)+$B$25,MONTH($B$9),1),0,$B$13/((1+$B$23/12)^($B$25*12)-1)*($B$23/12)*(1+($B$23/12))^($B$25*12))</f>
        <v>2550.4521568046944</v>
      </c>
      <c r="J192" s="13">
        <f aca="true" t="shared" si="56" ref="J192:J255">I192*(1+$B$40)^-(($C192)/12)</f>
        <v>1955.8503773689567</v>
      </c>
      <c r="K192" s="14"/>
      <c r="L192" s="14">
        <f aca="true" t="shared" si="57" ref="L192:L255">$F192*$B$23/12</f>
        <v>1579.1552622558263</v>
      </c>
      <c r="M192" s="13">
        <f aca="true" t="shared" si="58" ref="M192:M255">L192*(1+$B$40)^-(($C192)/12)</f>
        <v>1210.997590120153</v>
      </c>
      <c r="N192" s="14"/>
      <c r="O192" s="14">
        <f t="shared" si="49"/>
        <v>971.2968945488681</v>
      </c>
      <c r="P192" s="13">
        <f aca="true" t="shared" si="59" ref="P192:P255">O192*(1+$B$40)^-(($C192)/12)</f>
        <v>744.8527872488037</v>
      </c>
      <c r="R192" s="14">
        <f aca="true" t="shared" si="60" ref="R192:R255">S192*(1+$B$40)^(($C192-1)/12)</f>
        <v>707.4904856507682</v>
      </c>
      <c r="S192" s="13">
        <f aca="true" t="shared" si="61" ref="S192:S255">$B$32/12</f>
        <v>543.6666666666666</v>
      </c>
      <c r="U192" s="14">
        <f aca="true" t="shared" si="62" ref="U192:U255">V192*(1+$B$40)^(($C192-1)/12)</f>
        <v>650.6656826953724</v>
      </c>
      <c r="V192" s="13">
        <f aca="true" t="shared" si="63" ref="V192:V255">$B$26</f>
        <v>500</v>
      </c>
      <c r="X192" s="14">
        <f aca="true" t="shared" si="64" ref="X192:X255">Y192*(1+$B$40)^(($C192-1)/12)</f>
        <v>1561.5976384688938</v>
      </c>
      <c r="Y192" s="13">
        <f aca="true" t="shared" si="65" ref="Y192:Y255">$B$36</f>
        <v>1200</v>
      </c>
      <c r="AA192" s="15">
        <f t="shared" si="41"/>
        <v>43344</v>
      </c>
      <c r="AB192" s="14">
        <f t="shared" si="50"/>
        <v>-799.5170440356233</v>
      </c>
      <c r="AC192" s="14">
        <f t="shared" si="51"/>
        <v>-54.66425678681958</v>
      </c>
      <c r="AE192" s="14">
        <f aca="true" t="shared" si="66" ref="AE192:AE255">AB192*(1+$B$41)^-($C192/12)</f>
        <v>-552.3558604014436</v>
      </c>
      <c r="AF192" s="14">
        <f aca="true" t="shared" si="67" ref="AF192:AF255">AC192*(1+$B$41)^-($C192/12)</f>
        <v>-37.76545205125589</v>
      </c>
      <c r="AH192" s="14">
        <f t="shared" si="52"/>
        <v>-166012.03139454845</v>
      </c>
      <c r="AI192" s="14">
        <f t="shared" si="53"/>
        <v>-71621.83197102183</v>
      </c>
      <c r="AK192" s="16">
        <f t="shared" si="42"/>
        <v>0</v>
      </c>
      <c r="AL192" s="16">
        <f t="shared" si="43"/>
        <v>0</v>
      </c>
      <c r="AM192" s="17">
        <f t="shared" si="44"/>
        <v>0</v>
      </c>
      <c r="AN192" s="17">
        <f t="shared" si="45"/>
        <v>0</v>
      </c>
    </row>
    <row r="193" spans="3:40" ht="12.75">
      <c r="C193" s="2">
        <f t="shared" si="46"/>
        <v>130</v>
      </c>
      <c r="D193" s="12">
        <f t="shared" si="47"/>
        <v>43374</v>
      </c>
      <c r="E193" s="12"/>
      <c r="F193" s="13">
        <f t="shared" si="48"/>
        <v>279591.0780623642</v>
      </c>
      <c r="G193" s="13">
        <f t="shared" si="54"/>
        <v>214408.3801291018</v>
      </c>
      <c r="H193" s="13"/>
      <c r="I193" s="14">
        <f t="shared" si="55"/>
        <v>2550.4521568046944</v>
      </c>
      <c r="J193" s="13">
        <f t="shared" si="56"/>
        <v>1951.8299272921558</v>
      </c>
      <c r="K193" s="14"/>
      <c r="L193" s="14">
        <f t="shared" si="57"/>
        <v>1573.6882832908987</v>
      </c>
      <c r="M193" s="13">
        <f t="shared" si="58"/>
        <v>1204.324448651637</v>
      </c>
      <c r="N193" s="14"/>
      <c r="O193" s="14">
        <f t="shared" si="49"/>
        <v>976.7638735137957</v>
      </c>
      <c r="P193" s="13">
        <f t="shared" si="59"/>
        <v>747.5054786405187</v>
      </c>
      <c r="R193" s="14">
        <f t="shared" si="60"/>
        <v>708.9478002136805</v>
      </c>
      <c r="S193" s="13">
        <f t="shared" si="61"/>
        <v>543.6666666666666</v>
      </c>
      <c r="U193" s="14">
        <f t="shared" si="62"/>
        <v>652.0059474681304</v>
      </c>
      <c r="V193" s="13">
        <f t="shared" si="63"/>
        <v>500</v>
      </c>
      <c r="X193" s="14">
        <f t="shared" si="64"/>
        <v>1564.8142739235132</v>
      </c>
      <c r="Y193" s="13">
        <f t="shared" si="65"/>
        <v>1200</v>
      </c>
      <c r="AA193" s="15">
        <f aca="true" t="shared" si="68" ref="AA193:AA256">$D193</f>
        <v>43374</v>
      </c>
      <c r="AB193" s="14">
        <f t="shared" si="50"/>
        <v>-795.4965939588224</v>
      </c>
      <c r="AC193" s="14">
        <f t="shared" si="51"/>
        <v>-47.99111531830363</v>
      </c>
      <c r="AE193" s="14">
        <f t="shared" si="66"/>
        <v>-548.0050177377822</v>
      </c>
      <c r="AF193" s="14">
        <f t="shared" si="67"/>
        <v>-33.06032005791879</v>
      </c>
      <c r="AH193" s="14">
        <f t="shared" si="52"/>
        <v>-166560.03641228622</v>
      </c>
      <c r="AI193" s="14">
        <f t="shared" si="53"/>
        <v>-71654.89229107976</v>
      </c>
      <c r="AK193" s="16">
        <f aca="true" t="shared" si="69" ref="AK193:AK256">IF(AND(AH193&gt;0,AH192&lt;0),1,0)</f>
        <v>0</v>
      </c>
      <c r="AL193" s="16">
        <f aca="true" t="shared" si="70" ref="AL193:AL256">IF(AND(AI193&gt;0,AI192&lt;0),1,0)</f>
        <v>0</v>
      </c>
      <c r="AM193" s="17">
        <f aca="true" t="shared" si="71" ref="AM193:AM256">IF(AK193=1,$D193,0)</f>
        <v>0</v>
      </c>
      <c r="AN193" s="17">
        <f aca="true" t="shared" si="72" ref="AN193:AN256">IF(AL193=1,$D193,0)</f>
        <v>0</v>
      </c>
    </row>
    <row r="194" spans="3:40" ht="12.75">
      <c r="C194" s="2">
        <f aca="true" t="shared" si="73" ref="C194:C257">C193+1</f>
        <v>131</v>
      </c>
      <c r="D194" s="12">
        <f aca="true" t="shared" si="74" ref="D194:D257">DATE(YEAR($D193+35),MONTH($D193+35),1)</f>
        <v>43405</v>
      </c>
      <c r="E194" s="12"/>
      <c r="F194" s="13">
        <f aca="true" t="shared" si="75" ref="F194:F257">F193-I193+L193</f>
        <v>278614.3141888504</v>
      </c>
      <c r="G194" s="13">
        <f t="shared" si="54"/>
        <v>213220.1363412679</v>
      </c>
      <c r="H194" s="13"/>
      <c r="I194" s="14">
        <f t="shared" si="55"/>
        <v>2550.4521568046944</v>
      </c>
      <c r="J194" s="13">
        <f t="shared" si="56"/>
        <v>1947.8177416608394</v>
      </c>
      <c r="K194" s="14"/>
      <c r="L194" s="14">
        <f t="shared" si="57"/>
        <v>1568.1905332412791</v>
      </c>
      <c r="M194" s="13">
        <f t="shared" si="58"/>
        <v>1197.6501244307965</v>
      </c>
      <c r="N194" s="14"/>
      <c r="O194" s="14">
        <f aca="true" t="shared" si="76" ref="O194:O257">I194-L194</f>
        <v>982.2616235634152</v>
      </c>
      <c r="P194" s="13">
        <f t="shared" si="59"/>
        <v>750.1676172300428</v>
      </c>
      <c r="R194" s="14">
        <f t="shared" si="60"/>
        <v>710.4081166059859</v>
      </c>
      <c r="S194" s="13">
        <f t="shared" si="61"/>
        <v>543.6666666666666</v>
      </c>
      <c r="U194" s="14">
        <f t="shared" si="62"/>
        <v>653.3489729668786</v>
      </c>
      <c r="V194" s="13">
        <f t="shared" si="63"/>
        <v>500</v>
      </c>
      <c r="X194" s="14">
        <f t="shared" si="64"/>
        <v>1568.0375351205084</v>
      </c>
      <c r="Y194" s="13">
        <f t="shared" si="65"/>
        <v>1200</v>
      </c>
      <c r="AA194" s="15">
        <f t="shared" si="68"/>
        <v>43405</v>
      </c>
      <c r="AB194" s="14">
        <f aca="true" t="shared" si="77" ref="AB194:AB257">-J194-S194+V194+Y194</f>
        <v>-791.4844083275061</v>
      </c>
      <c r="AC194" s="14">
        <f aca="true" t="shared" si="78" ref="AC194:AC257">AB194+P194</f>
        <v>-41.31679109746335</v>
      </c>
      <c r="AE194" s="14">
        <f t="shared" si="66"/>
        <v>-543.6802356425208</v>
      </c>
      <c r="AF194" s="14">
        <f t="shared" si="67"/>
        <v>-28.381004709023564</v>
      </c>
      <c r="AH194" s="14">
        <f aca="true" t="shared" si="79" ref="AH194:AH257">AH193+AE194</f>
        <v>-167103.71664792876</v>
      </c>
      <c r="AI194" s="14">
        <f aca="true" t="shared" si="80" ref="AI194:AI257">AI193+AF194</f>
        <v>-71683.27329578878</v>
      </c>
      <c r="AK194" s="16">
        <f t="shared" si="69"/>
        <v>0</v>
      </c>
      <c r="AL194" s="16">
        <f t="shared" si="70"/>
        <v>0</v>
      </c>
      <c r="AM194" s="17">
        <f t="shared" si="71"/>
        <v>0</v>
      </c>
      <c r="AN194" s="17">
        <f t="shared" si="72"/>
        <v>0</v>
      </c>
    </row>
    <row r="195" spans="3:40" ht="12.75">
      <c r="C195" s="2">
        <f t="shared" si="73"/>
        <v>132</v>
      </c>
      <c r="D195" s="12">
        <f t="shared" si="74"/>
        <v>43435</v>
      </c>
      <c r="E195" s="12"/>
      <c r="F195" s="13">
        <f t="shared" si="75"/>
        <v>277632.052565287</v>
      </c>
      <c r="G195" s="13">
        <f t="shared" si="54"/>
        <v>212031.67297122983</v>
      </c>
      <c r="H195" s="13"/>
      <c r="I195" s="14">
        <f t="shared" si="55"/>
        <v>2550.4521568046944</v>
      </c>
      <c r="J195" s="13">
        <f t="shared" si="56"/>
        <v>1943.813803486596</v>
      </c>
      <c r="K195" s="14"/>
      <c r="L195" s="14">
        <f t="shared" si="57"/>
        <v>1562.6618389108282</v>
      </c>
      <c r="M195" s="13">
        <f t="shared" si="58"/>
        <v>1190.9745668243168</v>
      </c>
      <c r="N195" s="14"/>
      <c r="O195" s="14">
        <f t="shared" si="76"/>
        <v>987.7903178938661</v>
      </c>
      <c r="P195" s="13">
        <f t="shared" si="59"/>
        <v>752.8392366622792</v>
      </c>
      <c r="R195" s="14">
        <f t="shared" si="60"/>
        <v>711.8714410109616</v>
      </c>
      <c r="S195" s="13">
        <f t="shared" si="61"/>
        <v>543.6666666666666</v>
      </c>
      <c r="U195" s="14">
        <f t="shared" si="62"/>
        <v>654.6947648782602</v>
      </c>
      <c r="V195" s="13">
        <f t="shared" si="63"/>
        <v>500</v>
      </c>
      <c r="X195" s="14">
        <f t="shared" si="64"/>
        <v>1571.2674357078247</v>
      </c>
      <c r="Y195" s="13">
        <f t="shared" si="65"/>
        <v>1200</v>
      </c>
      <c r="AA195" s="15">
        <f t="shared" si="68"/>
        <v>43435</v>
      </c>
      <c r="AB195" s="14">
        <f t="shared" si="77"/>
        <v>-787.4804701532626</v>
      </c>
      <c r="AC195" s="14">
        <f t="shared" si="78"/>
        <v>-34.64123349098338</v>
      </c>
      <c r="AE195" s="14">
        <f t="shared" si="66"/>
        <v>-539.3813726769706</v>
      </c>
      <c r="AF195" s="14">
        <f t="shared" si="67"/>
        <v>-23.72736439794316</v>
      </c>
      <c r="AH195" s="14">
        <f t="shared" si="79"/>
        <v>-167643.0980206057</v>
      </c>
      <c r="AI195" s="14">
        <f t="shared" si="80"/>
        <v>-71707.00066018672</v>
      </c>
      <c r="AK195" s="16">
        <f t="shared" si="69"/>
        <v>0</v>
      </c>
      <c r="AL195" s="16">
        <f t="shared" si="70"/>
        <v>0</v>
      </c>
      <c r="AM195" s="17">
        <f t="shared" si="71"/>
        <v>0</v>
      </c>
      <c r="AN195" s="17">
        <f t="shared" si="72"/>
        <v>0</v>
      </c>
    </row>
    <row r="196" spans="3:40" ht="12.75">
      <c r="C196" s="2">
        <f t="shared" si="73"/>
        <v>133</v>
      </c>
      <c r="D196" s="12">
        <f t="shared" si="74"/>
        <v>43466</v>
      </c>
      <c r="E196" s="12"/>
      <c r="F196" s="13">
        <f t="shared" si="75"/>
        <v>276644.26224739314</v>
      </c>
      <c r="G196" s="13">
        <f t="shared" si="54"/>
        <v>210842.98098951846</v>
      </c>
      <c r="H196" s="13"/>
      <c r="I196" s="14">
        <f t="shared" si="55"/>
        <v>2550.4521568046944</v>
      </c>
      <c r="J196" s="13">
        <f t="shared" si="56"/>
        <v>1939.8180958159373</v>
      </c>
      <c r="K196" s="14"/>
      <c r="L196" s="14">
        <f t="shared" si="57"/>
        <v>1557.1020261285657</v>
      </c>
      <c r="M196" s="13">
        <f t="shared" si="58"/>
        <v>1184.2977251139835</v>
      </c>
      <c r="N196" s="14"/>
      <c r="O196" s="14">
        <f t="shared" si="76"/>
        <v>993.3501306761286</v>
      </c>
      <c r="P196" s="13">
        <f t="shared" si="59"/>
        <v>755.5203707019539</v>
      </c>
      <c r="R196" s="14">
        <f t="shared" si="60"/>
        <v>713.3377796246216</v>
      </c>
      <c r="S196" s="13">
        <f t="shared" si="61"/>
        <v>543.6666666666666</v>
      </c>
      <c r="U196" s="14">
        <f t="shared" si="62"/>
        <v>656.043328900633</v>
      </c>
      <c r="V196" s="13">
        <f t="shared" si="63"/>
        <v>500</v>
      </c>
      <c r="X196" s="14">
        <f t="shared" si="64"/>
        <v>1574.5039893615192</v>
      </c>
      <c r="Y196" s="13">
        <f t="shared" si="65"/>
        <v>1200</v>
      </c>
      <c r="AA196" s="15">
        <f t="shared" si="68"/>
        <v>43466</v>
      </c>
      <c r="AB196" s="14">
        <f t="shared" si="77"/>
        <v>-783.4847624826039</v>
      </c>
      <c r="AC196" s="14">
        <f t="shared" si="78"/>
        <v>-27.964391780649976</v>
      </c>
      <c r="AE196" s="14">
        <f t="shared" si="66"/>
        <v>-535.1082881356618</v>
      </c>
      <c r="AF196" s="14">
        <f t="shared" si="67"/>
        <v>-19.099258251153078</v>
      </c>
      <c r="AH196" s="14">
        <f t="shared" si="79"/>
        <v>-168178.20630874138</v>
      </c>
      <c r="AI196" s="14">
        <f t="shared" si="80"/>
        <v>-71726.09991843787</v>
      </c>
      <c r="AK196" s="16">
        <f t="shared" si="69"/>
        <v>0</v>
      </c>
      <c r="AL196" s="16">
        <f t="shared" si="70"/>
        <v>0</v>
      </c>
      <c r="AM196" s="17">
        <f t="shared" si="71"/>
        <v>0</v>
      </c>
      <c r="AN196" s="17">
        <f t="shared" si="72"/>
        <v>0</v>
      </c>
    </row>
    <row r="197" spans="3:40" ht="12.75">
      <c r="C197" s="2">
        <f t="shared" si="73"/>
        <v>134</v>
      </c>
      <c r="D197" s="12">
        <f t="shared" si="74"/>
        <v>43497</v>
      </c>
      <c r="E197" s="12"/>
      <c r="F197" s="13">
        <f t="shared" si="75"/>
        <v>275650.912116717</v>
      </c>
      <c r="G197" s="13">
        <f t="shared" si="54"/>
        <v>209654.05135146118</v>
      </c>
      <c r="H197" s="13"/>
      <c r="I197" s="14">
        <f t="shared" si="55"/>
        <v>2550.4521568046944</v>
      </c>
      <c r="J197" s="13">
        <f t="shared" si="56"/>
        <v>1935.8306017302218</v>
      </c>
      <c r="K197" s="14"/>
      <c r="L197" s="14">
        <f t="shared" si="57"/>
        <v>1551.5109197431832</v>
      </c>
      <c r="M197" s="13">
        <f t="shared" si="58"/>
        <v>1177.6195484961813</v>
      </c>
      <c r="N197" s="14"/>
      <c r="O197" s="14">
        <f t="shared" si="76"/>
        <v>998.9412370615112</v>
      </c>
      <c r="P197" s="13">
        <f t="shared" si="59"/>
        <v>758.2110532340404</v>
      </c>
      <c r="R197" s="14">
        <f t="shared" si="60"/>
        <v>714.8071386557413</v>
      </c>
      <c r="S197" s="13">
        <f t="shared" si="61"/>
        <v>543.6666666666666</v>
      </c>
      <c r="U197" s="14">
        <f t="shared" si="62"/>
        <v>657.3946707440907</v>
      </c>
      <c r="V197" s="13">
        <f t="shared" si="63"/>
        <v>500</v>
      </c>
      <c r="X197" s="14">
        <f t="shared" si="64"/>
        <v>1577.7472097858179</v>
      </c>
      <c r="Y197" s="13">
        <f t="shared" si="65"/>
        <v>1200</v>
      </c>
      <c r="AA197" s="15">
        <f t="shared" si="68"/>
        <v>43497</v>
      </c>
      <c r="AB197" s="14">
        <f t="shared" si="77"/>
        <v>-779.4972683968886</v>
      </c>
      <c r="AC197" s="14">
        <f t="shared" si="78"/>
        <v>-21.28621516284818</v>
      </c>
      <c r="AE197" s="14">
        <f t="shared" si="66"/>
        <v>-530.8608420426276</v>
      </c>
      <c r="AF197" s="14">
        <f t="shared" si="67"/>
        <v>-14.496546124516525</v>
      </c>
      <c r="AH197" s="14">
        <f t="shared" si="79"/>
        <v>-168709.06715078402</v>
      </c>
      <c r="AI197" s="14">
        <f t="shared" si="80"/>
        <v>-71740.59646456239</v>
      </c>
      <c r="AK197" s="16">
        <f t="shared" si="69"/>
        <v>0</v>
      </c>
      <c r="AL197" s="16">
        <f t="shared" si="70"/>
        <v>0</v>
      </c>
      <c r="AM197" s="17">
        <f t="shared" si="71"/>
        <v>0</v>
      </c>
      <c r="AN197" s="17">
        <f t="shared" si="72"/>
        <v>0</v>
      </c>
    </row>
    <row r="198" spans="3:40" ht="12.75">
      <c r="C198" s="2">
        <f t="shared" si="73"/>
        <v>135</v>
      </c>
      <c r="D198" s="12">
        <f t="shared" si="74"/>
        <v>43525</v>
      </c>
      <c r="E198" s="12"/>
      <c r="F198" s="13">
        <f t="shared" si="75"/>
        <v>274651.9708796555</v>
      </c>
      <c r="G198" s="13">
        <f t="shared" si="54"/>
        <v>208464.87499709224</v>
      </c>
      <c r="H198" s="13"/>
      <c r="I198" s="14">
        <f t="shared" si="55"/>
        <v>2550.4521568046944</v>
      </c>
      <c r="J198" s="13">
        <f t="shared" si="56"/>
        <v>1931.8513043455876</v>
      </c>
      <c r="K198" s="14"/>
      <c r="L198" s="14">
        <f t="shared" si="57"/>
        <v>1545.8883436175274</v>
      </c>
      <c r="M198" s="13">
        <f t="shared" si="58"/>
        <v>1170.939986081398</v>
      </c>
      <c r="N198" s="14"/>
      <c r="O198" s="14">
        <f t="shared" si="76"/>
        <v>1004.5638131871669</v>
      </c>
      <c r="P198" s="13">
        <f t="shared" si="59"/>
        <v>760.9113182641896</v>
      </c>
      <c r="R198" s="14">
        <f t="shared" si="60"/>
        <v>716.2795243258869</v>
      </c>
      <c r="S198" s="13">
        <f t="shared" si="61"/>
        <v>543.6666666666666</v>
      </c>
      <c r="U198" s="14">
        <f t="shared" si="62"/>
        <v>658.7487961304907</v>
      </c>
      <c r="V198" s="13">
        <f t="shared" si="63"/>
        <v>500</v>
      </c>
      <c r="X198" s="14">
        <f t="shared" si="64"/>
        <v>1580.9971107131778</v>
      </c>
      <c r="Y198" s="13">
        <f t="shared" si="65"/>
        <v>1200</v>
      </c>
      <c r="AA198" s="15">
        <f t="shared" si="68"/>
        <v>43525</v>
      </c>
      <c r="AB198" s="14">
        <f t="shared" si="77"/>
        <v>-775.5179710122543</v>
      </c>
      <c r="AC198" s="14">
        <f t="shared" si="78"/>
        <v>-14.606652748064676</v>
      </c>
      <c r="AE198" s="14">
        <f t="shared" si="66"/>
        <v>-526.6388951477134</v>
      </c>
      <c r="AF198" s="14">
        <f t="shared" si="67"/>
        <v>-9.919088599592929</v>
      </c>
      <c r="AH198" s="14">
        <f t="shared" si="79"/>
        <v>-169235.70604593173</v>
      </c>
      <c r="AI198" s="14">
        <f t="shared" si="80"/>
        <v>-71750.51555316198</v>
      </c>
      <c r="AK198" s="16">
        <f t="shared" si="69"/>
        <v>0</v>
      </c>
      <c r="AL198" s="16">
        <f t="shared" si="70"/>
        <v>0</v>
      </c>
      <c r="AM198" s="17">
        <f t="shared" si="71"/>
        <v>0</v>
      </c>
      <c r="AN198" s="17">
        <f t="shared" si="72"/>
        <v>0</v>
      </c>
    </row>
    <row r="199" spans="3:40" ht="12.75">
      <c r="C199" s="2">
        <f t="shared" si="73"/>
        <v>136</v>
      </c>
      <c r="D199" s="12">
        <f t="shared" si="74"/>
        <v>43556</v>
      </c>
      <c r="E199" s="12"/>
      <c r="F199" s="13">
        <f t="shared" si="75"/>
        <v>273647.4070664684</v>
      </c>
      <c r="G199" s="13">
        <f t="shared" si="54"/>
        <v>207275.44285106423</v>
      </c>
      <c r="H199" s="13"/>
      <c r="I199" s="14">
        <f t="shared" si="55"/>
        <v>2550.4521568046944</v>
      </c>
      <c r="J199" s="13">
        <f t="shared" si="56"/>
        <v>1927.8801868128787</v>
      </c>
      <c r="K199" s="14"/>
      <c r="L199" s="14">
        <f t="shared" si="57"/>
        <v>1540.2341206230512</v>
      </c>
      <c r="M199" s="13">
        <f t="shared" si="58"/>
        <v>1164.2589868937207</v>
      </c>
      <c r="N199" s="14"/>
      <c r="O199" s="14">
        <f t="shared" si="76"/>
        <v>1010.2180361816431</v>
      </c>
      <c r="P199" s="13">
        <f t="shared" si="59"/>
        <v>763.6211999191582</v>
      </c>
      <c r="R199" s="14">
        <f t="shared" si="60"/>
        <v>717.7549428694392</v>
      </c>
      <c r="S199" s="13">
        <f t="shared" si="61"/>
        <v>543.6666666666666</v>
      </c>
      <c r="U199" s="14">
        <f t="shared" si="62"/>
        <v>660.1057107934757</v>
      </c>
      <c r="V199" s="13">
        <f t="shared" si="63"/>
        <v>500</v>
      </c>
      <c r="X199" s="14">
        <f t="shared" si="64"/>
        <v>1584.2537059043416</v>
      </c>
      <c r="Y199" s="13">
        <f t="shared" si="65"/>
        <v>1200</v>
      </c>
      <c r="AA199" s="15">
        <f t="shared" si="68"/>
        <v>43556</v>
      </c>
      <c r="AB199" s="14">
        <f t="shared" si="77"/>
        <v>-771.5468534795455</v>
      </c>
      <c r="AC199" s="14">
        <f t="shared" si="78"/>
        <v>-7.925653560387218</v>
      </c>
      <c r="AE199" s="14">
        <f t="shared" si="66"/>
        <v>-522.4423089229017</v>
      </c>
      <c r="AF199" s="14">
        <f t="shared" si="67"/>
        <v>-5.36674697996353</v>
      </c>
      <c r="AH199" s="14">
        <f t="shared" si="79"/>
        <v>-169758.14835485464</v>
      </c>
      <c r="AI199" s="14">
        <f t="shared" si="80"/>
        <v>-71755.88230014195</v>
      </c>
      <c r="AK199" s="16">
        <f t="shared" si="69"/>
        <v>0</v>
      </c>
      <c r="AL199" s="16">
        <f t="shared" si="70"/>
        <v>0</v>
      </c>
      <c r="AM199" s="17">
        <f t="shared" si="71"/>
        <v>0</v>
      </c>
      <c r="AN199" s="17">
        <f t="shared" si="72"/>
        <v>0</v>
      </c>
    </row>
    <row r="200" spans="3:40" ht="12.75">
      <c r="C200" s="2">
        <f t="shared" si="73"/>
        <v>137</v>
      </c>
      <c r="D200" s="12">
        <f t="shared" si="74"/>
        <v>43586</v>
      </c>
      <c r="E200" s="12"/>
      <c r="F200" s="13">
        <f t="shared" si="75"/>
        <v>272637.18903028674</v>
      </c>
      <c r="G200" s="13">
        <f t="shared" si="54"/>
        <v>206085.74582255812</v>
      </c>
      <c r="H200" s="13"/>
      <c r="I200" s="14">
        <f t="shared" si="55"/>
        <v>2550.4521568046944</v>
      </c>
      <c r="J200" s="13">
        <f t="shared" si="56"/>
        <v>1923.9172323175756</v>
      </c>
      <c r="K200" s="14"/>
      <c r="L200" s="14">
        <f t="shared" si="57"/>
        <v>1534.5480726342323</v>
      </c>
      <c r="M200" s="13">
        <f t="shared" si="58"/>
        <v>1157.576499870334</v>
      </c>
      <c r="N200" s="14"/>
      <c r="O200" s="14">
        <f t="shared" si="76"/>
        <v>1015.904084170462</v>
      </c>
      <c r="P200" s="13">
        <f t="shared" si="59"/>
        <v>766.3407324472416</v>
      </c>
      <c r="R200" s="14">
        <f t="shared" si="60"/>
        <v>719.2334005336207</v>
      </c>
      <c r="S200" s="13">
        <f t="shared" si="61"/>
        <v>543.6666666666666</v>
      </c>
      <c r="U200" s="14">
        <f t="shared" si="62"/>
        <v>661.4654204784986</v>
      </c>
      <c r="V200" s="13">
        <f t="shared" si="63"/>
        <v>500</v>
      </c>
      <c r="X200" s="14">
        <f t="shared" si="64"/>
        <v>1587.5170091483965</v>
      </c>
      <c r="Y200" s="13">
        <f t="shared" si="65"/>
        <v>1200</v>
      </c>
      <c r="AA200" s="15">
        <f t="shared" si="68"/>
        <v>43586</v>
      </c>
      <c r="AB200" s="14">
        <f t="shared" si="77"/>
        <v>-767.5838989842423</v>
      </c>
      <c r="AC200" s="14">
        <f t="shared" si="78"/>
        <v>-1.2431665370006613</v>
      </c>
      <c r="AE200" s="14">
        <f t="shared" si="66"/>
        <v>-518.2709455586563</v>
      </c>
      <c r="AF200" s="14">
        <f t="shared" si="67"/>
        <v>-0.8393832875739355</v>
      </c>
      <c r="AH200" s="14">
        <f t="shared" si="79"/>
        <v>-170276.41930041328</v>
      </c>
      <c r="AI200" s="14">
        <f t="shared" si="80"/>
        <v>-71756.72168342953</v>
      </c>
      <c r="AK200" s="16">
        <f t="shared" si="69"/>
        <v>0</v>
      </c>
      <c r="AL200" s="16">
        <f t="shared" si="70"/>
        <v>0</v>
      </c>
      <c r="AM200" s="17">
        <f t="shared" si="71"/>
        <v>0</v>
      </c>
      <c r="AN200" s="17">
        <f t="shared" si="72"/>
        <v>0</v>
      </c>
    </row>
    <row r="201" spans="3:40" ht="12.75">
      <c r="C201" s="2">
        <f t="shared" si="73"/>
        <v>138</v>
      </c>
      <c r="D201" s="12">
        <f t="shared" si="74"/>
        <v>43617</v>
      </c>
      <c r="E201" s="12"/>
      <c r="F201" s="13">
        <f t="shared" si="75"/>
        <v>271621.28494611627</v>
      </c>
      <c r="G201" s="13">
        <f t="shared" si="54"/>
        <v>204895.77480519383</v>
      </c>
      <c r="H201" s="13"/>
      <c r="I201" s="14">
        <f t="shared" si="55"/>
        <v>2550.4521568046944</v>
      </c>
      <c r="J201" s="13">
        <f t="shared" si="56"/>
        <v>1919.9624240797207</v>
      </c>
      <c r="K201" s="14"/>
      <c r="L201" s="14">
        <f t="shared" si="57"/>
        <v>1528.8300205229634</v>
      </c>
      <c r="M201" s="13">
        <f t="shared" si="58"/>
        <v>1150.8924738610158</v>
      </c>
      <c r="N201" s="14"/>
      <c r="O201" s="14">
        <f t="shared" si="76"/>
        <v>1021.622136281731</v>
      </c>
      <c r="P201" s="13">
        <f t="shared" si="59"/>
        <v>769.069950218705</v>
      </c>
      <c r="R201" s="14">
        <f t="shared" si="60"/>
        <v>720.7149035785222</v>
      </c>
      <c r="S201" s="13">
        <f t="shared" si="61"/>
        <v>543.6666666666666</v>
      </c>
      <c r="U201" s="14">
        <f t="shared" si="62"/>
        <v>662.8279309428469</v>
      </c>
      <c r="V201" s="13">
        <f t="shared" si="63"/>
        <v>500</v>
      </c>
      <c r="X201" s="14">
        <f t="shared" si="64"/>
        <v>1590.7870342628328</v>
      </c>
      <c r="Y201" s="13">
        <f t="shared" si="65"/>
        <v>1200</v>
      </c>
      <c r="AA201" s="15">
        <f t="shared" si="68"/>
        <v>43617</v>
      </c>
      <c r="AB201" s="14">
        <f t="shared" si="77"/>
        <v>-763.6290907463872</v>
      </c>
      <c r="AC201" s="14">
        <f t="shared" si="78"/>
        <v>5.440859472317811</v>
      </c>
      <c r="AE201" s="14">
        <f t="shared" si="66"/>
        <v>-514.1246679602817</v>
      </c>
      <c r="AF201" s="14">
        <f t="shared" si="67"/>
        <v>3.663139740904616</v>
      </c>
      <c r="AH201" s="14">
        <f t="shared" si="79"/>
        <v>-170790.54396837356</v>
      </c>
      <c r="AI201" s="14">
        <f t="shared" si="80"/>
        <v>-71753.05854368862</v>
      </c>
      <c r="AK201" s="16">
        <f t="shared" si="69"/>
        <v>0</v>
      </c>
      <c r="AL201" s="16">
        <f t="shared" si="70"/>
        <v>0</v>
      </c>
      <c r="AM201" s="17">
        <f t="shared" si="71"/>
        <v>0</v>
      </c>
      <c r="AN201" s="17">
        <f t="shared" si="72"/>
        <v>0</v>
      </c>
    </row>
    <row r="202" spans="3:40" ht="12.75">
      <c r="C202" s="2">
        <f t="shared" si="73"/>
        <v>139</v>
      </c>
      <c r="D202" s="12">
        <f t="shared" si="74"/>
        <v>43647</v>
      </c>
      <c r="E202" s="12"/>
      <c r="F202" s="13">
        <f t="shared" si="75"/>
        <v>270599.6628098346</v>
      </c>
      <c r="G202" s="13">
        <f t="shared" si="54"/>
        <v>203705.52067694007</v>
      </c>
      <c r="H202" s="13"/>
      <c r="I202" s="14">
        <f t="shared" si="55"/>
        <v>2550.4521568046944</v>
      </c>
      <c r="J202" s="13">
        <f t="shared" si="56"/>
        <v>1916.0157453538507</v>
      </c>
      <c r="K202" s="14"/>
      <c r="L202" s="14">
        <f t="shared" si="57"/>
        <v>1523.0797841529084</v>
      </c>
      <c r="M202" s="13">
        <f t="shared" si="58"/>
        <v>1144.2068576276324</v>
      </c>
      <c r="N202" s="14"/>
      <c r="O202" s="14">
        <f t="shared" si="76"/>
        <v>1027.372372651786</v>
      </c>
      <c r="P202" s="13">
        <f t="shared" si="59"/>
        <v>771.8088877262184</v>
      </c>
      <c r="R202" s="14">
        <f t="shared" si="60"/>
        <v>722.1994582771296</v>
      </c>
      <c r="S202" s="13">
        <f t="shared" si="61"/>
        <v>543.6666666666666</v>
      </c>
      <c r="U202" s="14">
        <f t="shared" si="62"/>
        <v>664.193247955668</v>
      </c>
      <c r="V202" s="13">
        <f t="shared" si="63"/>
        <v>500</v>
      </c>
      <c r="X202" s="14">
        <f t="shared" si="64"/>
        <v>1594.063795093603</v>
      </c>
      <c r="Y202" s="13">
        <f t="shared" si="65"/>
        <v>1200</v>
      </c>
      <c r="AA202" s="15">
        <f t="shared" si="68"/>
        <v>43647</v>
      </c>
      <c r="AB202" s="14">
        <f t="shared" si="77"/>
        <v>-759.6824120205174</v>
      </c>
      <c r="AC202" s="14">
        <f t="shared" si="78"/>
        <v>12.126475705700955</v>
      </c>
      <c r="AE202" s="14">
        <f t="shared" si="66"/>
        <v>-510.0033397443066</v>
      </c>
      <c r="AF202" s="14">
        <f t="shared" si="67"/>
        <v>8.140958657693199</v>
      </c>
      <c r="AH202" s="14">
        <f t="shared" si="79"/>
        <v>-171300.54730811788</v>
      </c>
      <c r="AI202" s="14">
        <f t="shared" si="80"/>
        <v>-71744.91758503093</v>
      </c>
      <c r="AK202" s="16">
        <f t="shared" si="69"/>
        <v>0</v>
      </c>
      <c r="AL202" s="16">
        <f t="shared" si="70"/>
        <v>0</v>
      </c>
      <c r="AM202" s="17">
        <f t="shared" si="71"/>
        <v>0</v>
      </c>
      <c r="AN202" s="17">
        <f t="shared" si="72"/>
        <v>0</v>
      </c>
    </row>
    <row r="203" spans="3:40" ht="12.75">
      <c r="C203" s="2">
        <f t="shared" si="73"/>
        <v>140</v>
      </c>
      <c r="D203" s="12">
        <f t="shared" si="74"/>
        <v>43678</v>
      </c>
      <c r="E203" s="12"/>
      <c r="F203" s="13">
        <f t="shared" si="75"/>
        <v>269572.2904371828</v>
      </c>
      <c r="G203" s="13">
        <f t="shared" si="54"/>
        <v>202514.97430002404</v>
      </c>
      <c r="H203" s="13"/>
      <c r="I203" s="14">
        <f t="shared" si="55"/>
        <v>2550.4521568046944</v>
      </c>
      <c r="J203" s="13">
        <f t="shared" si="56"/>
        <v>1912.0771794289246</v>
      </c>
      <c r="K203" s="14"/>
      <c r="L203" s="14">
        <f t="shared" si="57"/>
        <v>1517.2971823738264</v>
      </c>
      <c r="M203" s="13">
        <f t="shared" si="58"/>
        <v>1137.5195998436307</v>
      </c>
      <c r="N203" s="14"/>
      <c r="O203" s="14">
        <f t="shared" si="76"/>
        <v>1033.154974430868</v>
      </c>
      <c r="P203" s="13">
        <f t="shared" si="59"/>
        <v>774.557579585294</v>
      </c>
      <c r="R203" s="14">
        <f t="shared" si="60"/>
        <v>723.6870709153498</v>
      </c>
      <c r="S203" s="13">
        <f t="shared" si="61"/>
        <v>543.6666666666666</v>
      </c>
      <c r="U203" s="14">
        <f t="shared" si="62"/>
        <v>665.5613772979918</v>
      </c>
      <c r="V203" s="13">
        <f t="shared" si="63"/>
        <v>500</v>
      </c>
      <c r="X203" s="14">
        <f t="shared" si="64"/>
        <v>1597.3473055151803</v>
      </c>
      <c r="Y203" s="13">
        <f t="shared" si="65"/>
        <v>1200</v>
      </c>
      <c r="AA203" s="15">
        <f t="shared" si="68"/>
        <v>43678</v>
      </c>
      <c r="AB203" s="14">
        <f t="shared" si="77"/>
        <v>-755.7438460955914</v>
      </c>
      <c r="AC203" s="14">
        <f t="shared" si="78"/>
        <v>18.8137334897026</v>
      </c>
      <c r="AE203" s="14">
        <f t="shared" si="66"/>
        <v>-505.906825234879</v>
      </c>
      <c r="AF203" s="14">
        <f t="shared" si="67"/>
        <v>12.594209307510082</v>
      </c>
      <c r="AH203" s="14">
        <f t="shared" si="79"/>
        <v>-171806.45413335276</v>
      </c>
      <c r="AI203" s="14">
        <f t="shared" si="80"/>
        <v>-71732.32337572341</v>
      </c>
      <c r="AK203" s="16">
        <f t="shared" si="69"/>
        <v>0</v>
      </c>
      <c r="AL203" s="16">
        <f t="shared" si="70"/>
        <v>0</v>
      </c>
      <c r="AM203" s="17">
        <f t="shared" si="71"/>
        <v>0</v>
      </c>
      <c r="AN203" s="17">
        <f t="shared" si="72"/>
        <v>0</v>
      </c>
    </row>
    <row r="204" spans="3:40" ht="12.75">
      <c r="C204" s="2">
        <f t="shared" si="73"/>
        <v>141</v>
      </c>
      <c r="D204" s="12">
        <f t="shared" si="74"/>
        <v>43709</v>
      </c>
      <c r="E204" s="12"/>
      <c r="F204" s="13">
        <f t="shared" si="75"/>
        <v>268539.13546275196</v>
      </c>
      <c r="G204" s="13">
        <f t="shared" si="54"/>
        <v>201324.1265208412</v>
      </c>
      <c r="H204" s="13"/>
      <c r="I204" s="14">
        <f t="shared" si="55"/>
        <v>2550.4521568046944</v>
      </c>
      <c r="J204" s="13">
        <f t="shared" si="56"/>
        <v>1908.146709628251</v>
      </c>
      <c r="K204" s="14"/>
      <c r="L204" s="14">
        <f t="shared" si="57"/>
        <v>1511.482033015867</v>
      </c>
      <c r="M204" s="13">
        <f t="shared" si="58"/>
        <v>1130.83064909353</v>
      </c>
      <c r="N204" s="14"/>
      <c r="O204" s="14">
        <f t="shared" si="76"/>
        <v>1038.9701237888273</v>
      </c>
      <c r="P204" s="13">
        <f t="shared" si="59"/>
        <v>777.3160605347209</v>
      </c>
      <c r="R204" s="14">
        <f t="shared" si="60"/>
        <v>725.1777477920374</v>
      </c>
      <c r="S204" s="13">
        <f t="shared" si="61"/>
        <v>543.6666666666666</v>
      </c>
      <c r="U204" s="14">
        <f t="shared" si="62"/>
        <v>666.9323247627567</v>
      </c>
      <c r="V204" s="13">
        <f t="shared" si="63"/>
        <v>500</v>
      </c>
      <c r="X204" s="14">
        <f t="shared" si="64"/>
        <v>1600.637579430616</v>
      </c>
      <c r="Y204" s="13">
        <f t="shared" si="65"/>
        <v>1200</v>
      </c>
      <c r="AA204" s="15">
        <f t="shared" si="68"/>
        <v>43709</v>
      </c>
      <c r="AB204" s="14">
        <f t="shared" si="77"/>
        <v>-751.8133762949178</v>
      </c>
      <c r="AC204" s="14">
        <f t="shared" si="78"/>
        <v>25.502684239803102</v>
      </c>
      <c r="AE204" s="14">
        <f t="shared" si="66"/>
        <v>-501.8349894601831</v>
      </c>
      <c r="AF204" s="14">
        <f t="shared" si="67"/>
        <v>17.02302683115281</v>
      </c>
      <c r="AH204" s="14">
        <f t="shared" si="79"/>
        <v>-172308.28912281294</v>
      </c>
      <c r="AI204" s="14">
        <f t="shared" si="80"/>
        <v>-71715.30034889225</v>
      </c>
      <c r="AK204" s="16">
        <f t="shared" si="69"/>
        <v>0</v>
      </c>
      <c r="AL204" s="16">
        <f t="shared" si="70"/>
        <v>0</v>
      </c>
      <c r="AM204" s="17">
        <f t="shared" si="71"/>
        <v>0</v>
      </c>
      <c r="AN204" s="17">
        <f t="shared" si="72"/>
        <v>0</v>
      </c>
    </row>
    <row r="205" spans="3:40" ht="12.75">
      <c r="C205" s="2">
        <f t="shared" si="73"/>
        <v>142</v>
      </c>
      <c r="D205" s="12">
        <f t="shared" si="74"/>
        <v>43739</v>
      </c>
      <c r="E205" s="12"/>
      <c r="F205" s="13">
        <f t="shared" si="75"/>
        <v>267500.16533896315</v>
      </c>
      <c r="G205" s="13">
        <f t="shared" si="54"/>
        <v>200132.9681698643</v>
      </c>
      <c r="H205" s="13"/>
      <c r="I205" s="14">
        <f t="shared" si="55"/>
        <v>2550.4521568046944</v>
      </c>
      <c r="J205" s="13">
        <f t="shared" si="56"/>
        <v>1904.2243193094203</v>
      </c>
      <c r="K205" s="14"/>
      <c r="L205" s="14">
        <f t="shared" si="57"/>
        <v>1505.63415288383</v>
      </c>
      <c r="M205" s="13">
        <f t="shared" si="58"/>
        <v>1124.1399538724136</v>
      </c>
      <c r="N205" s="14"/>
      <c r="O205" s="14">
        <f t="shared" si="76"/>
        <v>1044.8180039208644</v>
      </c>
      <c r="P205" s="13">
        <f t="shared" si="59"/>
        <v>780.0843654370068</v>
      </c>
      <c r="R205" s="14">
        <f t="shared" si="60"/>
        <v>726.6714952190224</v>
      </c>
      <c r="S205" s="13">
        <f t="shared" si="61"/>
        <v>543.6666666666666</v>
      </c>
      <c r="U205" s="14">
        <f t="shared" si="62"/>
        <v>668.3060961548337</v>
      </c>
      <c r="V205" s="13">
        <f t="shared" si="63"/>
        <v>500</v>
      </c>
      <c r="X205" s="14">
        <f t="shared" si="64"/>
        <v>1603.9346307716007</v>
      </c>
      <c r="Y205" s="13">
        <f t="shared" si="65"/>
        <v>1200</v>
      </c>
      <c r="AA205" s="15">
        <f t="shared" si="68"/>
        <v>43739</v>
      </c>
      <c r="AB205" s="14">
        <f t="shared" si="77"/>
        <v>-747.890985976087</v>
      </c>
      <c r="AC205" s="14">
        <f t="shared" si="78"/>
        <v>32.1933794609198</v>
      </c>
      <c r="AE205" s="14">
        <f t="shared" si="66"/>
        <v>-497.78769814887437</v>
      </c>
      <c r="AF205" s="14">
        <f t="shared" si="67"/>
        <v>21.427545669064816</v>
      </c>
      <c r="AH205" s="14">
        <f t="shared" si="79"/>
        <v>-172806.0768209618</v>
      </c>
      <c r="AI205" s="14">
        <f t="shared" si="80"/>
        <v>-71693.87280322319</v>
      </c>
      <c r="AK205" s="16">
        <f t="shared" si="69"/>
        <v>0</v>
      </c>
      <c r="AL205" s="16">
        <f t="shared" si="70"/>
        <v>0</v>
      </c>
      <c r="AM205" s="17">
        <f t="shared" si="71"/>
        <v>0</v>
      </c>
      <c r="AN205" s="17">
        <f t="shared" si="72"/>
        <v>0</v>
      </c>
    </row>
    <row r="206" spans="3:40" ht="12.75">
      <c r="C206" s="2">
        <f t="shared" si="73"/>
        <v>143</v>
      </c>
      <c r="D206" s="12">
        <f t="shared" si="74"/>
        <v>43770</v>
      </c>
      <c r="E206" s="12"/>
      <c r="F206" s="13">
        <f t="shared" si="75"/>
        <v>266455.3473350423</v>
      </c>
      <c r="G206" s="13">
        <f t="shared" si="54"/>
        <v>198941.49006155247</v>
      </c>
      <c r="H206" s="13"/>
      <c r="I206" s="14">
        <f t="shared" si="55"/>
        <v>2550.4521568046944</v>
      </c>
      <c r="J206" s="13">
        <f t="shared" si="56"/>
        <v>1900.3099918642336</v>
      </c>
      <c r="K206" s="14"/>
      <c r="L206" s="14">
        <f t="shared" si="57"/>
        <v>1499.753357751394</v>
      </c>
      <c r="M206" s="13">
        <f t="shared" si="58"/>
        <v>1117.4474625854166</v>
      </c>
      <c r="N206" s="14"/>
      <c r="O206" s="14">
        <f t="shared" si="76"/>
        <v>1050.6987990533003</v>
      </c>
      <c r="P206" s="13">
        <f t="shared" si="59"/>
        <v>782.862529278817</v>
      </c>
      <c r="R206" s="14">
        <f t="shared" si="60"/>
        <v>728.1683195211355</v>
      </c>
      <c r="S206" s="13">
        <f t="shared" si="61"/>
        <v>543.6666666666666</v>
      </c>
      <c r="U206" s="14">
        <f t="shared" si="62"/>
        <v>669.6826972910504</v>
      </c>
      <c r="V206" s="13">
        <f t="shared" si="63"/>
        <v>500</v>
      </c>
      <c r="X206" s="14">
        <f t="shared" si="64"/>
        <v>1607.238473498521</v>
      </c>
      <c r="Y206" s="13">
        <f t="shared" si="65"/>
        <v>1200</v>
      </c>
      <c r="AA206" s="15">
        <f t="shared" si="68"/>
        <v>43770</v>
      </c>
      <c r="AB206" s="14">
        <f t="shared" si="77"/>
        <v>-743.9766585309003</v>
      </c>
      <c r="AC206" s="14">
        <f t="shared" si="78"/>
        <v>38.88587074791667</v>
      </c>
      <c r="AE206" s="14">
        <f t="shared" si="66"/>
        <v>-493.7648177265311</v>
      </c>
      <c r="AF206" s="14">
        <f t="shared" si="67"/>
        <v>25.80789956488272</v>
      </c>
      <c r="AH206" s="14">
        <f t="shared" si="79"/>
        <v>-173299.84163868835</v>
      </c>
      <c r="AI206" s="14">
        <f t="shared" si="80"/>
        <v>-71668.0649036583</v>
      </c>
      <c r="AK206" s="16">
        <f t="shared" si="69"/>
        <v>0</v>
      </c>
      <c r="AL206" s="16">
        <f t="shared" si="70"/>
        <v>0</v>
      </c>
      <c r="AM206" s="17">
        <f t="shared" si="71"/>
        <v>0</v>
      </c>
      <c r="AN206" s="17">
        <f t="shared" si="72"/>
        <v>0</v>
      </c>
    </row>
    <row r="207" spans="3:40" ht="12.75">
      <c r="C207" s="2">
        <f t="shared" si="73"/>
        <v>144</v>
      </c>
      <c r="D207" s="12">
        <f t="shared" si="74"/>
        <v>43800</v>
      </c>
      <c r="E207" s="12"/>
      <c r="F207" s="13">
        <f t="shared" si="75"/>
        <v>265404.64853598905</v>
      </c>
      <c r="G207" s="13">
        <f t="shared" si="54"/>
        <v>197749.68299426005</v>
      </c>
      <c r="H207" s="13"/>
      <c r="I207" s="14">
        <f t="shared" si="55"/>
        <v>2550.4521568046944</v>
      </c>
      <c r="J207" s="13">
        <f t="shared" si="56"/>
        <v>1896.4037107186302</v>
      </c>
      <c r="K207" s="14"/>
      <c r="L207" s="14">
        <f t="shared" si="57"/>
        <v>1493.8394623553147</v>
      </c>
      <c r="M207" s="13">
        <f t="shared" si="58"/>
        <v>1110.7531235472138</v>
      </c>
      <c r="N207" s="14"/>
      <c r="O207" s="14">
        <f t="shared" si="76"/>
        <v>1056.6126944493797</v>
      </c>
      <c r="P207" s="13">
        <f t="shared" si="59"/>
        <v>785.6505871714165</v>
      </c>
      <c r="R207" s="14">
        <f t="shared" si="60"/>
        <v>729.6682270362356</v>
      </c>
      <c r="S207" s="13">
        <f t="shared" si="61"/>
        <v>543.6666666666666</v>
      </c>
      <c r="U207" s="14">
        <f t="shared" si="62"/>
        <v>671.0621340002167</v>
      </c>
      <c r="V207" s="13">
        <f t="shared" si="63"/>
        <v>500</v>
      </c>
      <c r="X207" s="14">
        <f t="shared" si="64"/>
        <v>1610.5491216005203</v>
      </c>
      <c r="Y207" s="13">
        <f t="shared" si="65"/>
        <v>1200</v>
      </c>
      <c r="AA207" s="15">
        <f t="shared" si="68"/>
        <v>43800</v>
      </c>
      <c r="AB207" s="14">
        <f t="shared" si="77"/>
        <v>-740.070377385297</v>
      </c>
      <c r="AC207" s="14">
        <f t="shared" si="78"/>
        <v>45.58020978611955</v>
      </c>
      <c r="AE207" s="14">
        <f t="shared" si="66"/>
        <v>-489.76621531212226</v>
      </c>
      <c r="AF207" s="14">
        <f t="shared" si="67"/>
        <v>30.16422156896863</v>
      </c>
      <c r="AH207" s="14">
        <f t="shared" si="79"/>
        <v>-173789.60785400047</v>
      </c>
      <c r="AI207" s="14">
        <f t="shared" si="80"/>
        <v>-71637.90068208934</v>
      </c>
      <c r="AK207" s="16">
        <f t="shared" si="69"/>
        <v>0</v>
      </c>
      <c r="AL207" s="16">
        <f t="shared" si="70"/>
        <v>0</v>
      </c>
      <c r="AM207" s="17">
        <f t="shared" si="71"/>
        <v>0</v>
      </c>
      <c r="AN207" s="17">
        <f t="shared" si="72"/>
        <v>0</v>
      </c>
    </row>
    <row r="208" spans="3:40" ht="12.75">
      <c r="C208" s="2">
        <f t="shared" si="73"/>
        <v>145</v>
      </c>
      <c r="D208" s="12">
        <f t="shared" si="74"/>
        <v>43831</v>
      </c>
      <c r="E208" s="12"/>
      <c r="F208" s="13">
        <f t="shared" si="75"/>
        <v>264348.0358415397</v>
      </c>
      <c r="G208" s="13">
        <f t="shared" si="54"/>
        <v>196557.53775014495</v>
      </c>
      <c r="H208" s="13"/>
      <c r="I208" s="14">
        <f t="shared" si="55"/>
        <v>2550.4521568046944</v>
      </c>
      <c r="J208" s="13">
        <f t="shared" si="56"/>
        <v>1892.505459332622</v>
      </c>
      <c r="K208" s="14"/>
      <c r="L208" s="14">
        <f t="shared" si="57"/>
        <v>1487.8922803895848</v>
      </c>
      <c r="M208" s="13">
        <f t="shared" si="58"/>
        <v>1104.0568849815058</v>
      </c>
      <c r="N208" s="14"/>
      <c r="O208" s="14">
        <f t="shared" si="76"/>
        <v>1062.5598764151096</v>
      </c>
      <c r="P208" s="13">
        <f t="shared" si="59"/>
        <v>788.4485743511163</v>
      </c>
      <c r="R208" s="14">
        <f t="shared" si="60"/>
        <v>731.171224115237</v>
      </c>
      <c r="S208" s="13">
        <f t="shared" si="61"/>
        <v>543.6666666666666</v>
      </c>
      <c r="U208" s="14">
        <f t="shared" si="62"/>
        <v>672.4444121231487</v>
      </c>
      <c r="V208" s="13">
        <f t="shared" si="63"/>
        <v>500</v>
      </c>
      <c r="X208" s="14">
        <f t="shared" si="64"/>
        <v>1613.866589095557</v>
      </c>
      <c r="Y208" s="13">
        <f t="shared" si="65"/>
        <v>1200</v>
      </c>
      <c r="AA208" s="15">
        <f t="shared" si="68"/>
        <v>43831</v>
      </c>
      <c r="AB208" s="14">
        <f t="shared" si="77"/>
        <v>-736.1721259992887</v>
      </c>
      <c r="AC208" s="14">
        <f t="shared" si="78"/>
        <v>52.27644835182764</v>
      </c>
      <c r="AE208" s="14">
        <f t="shared" si="66"/>
        <v>-485.7917587144982</v>
      </c>
      <c r="AF208" s="14">
        <f t="shared" si="67"/>
        <v>34.49664404192141</v>
      </c>
      <c r="AH208" s="14">
        <f t="shared" si="79"/>
        <v>-174275.39961271497</v>
      </c>
      <c r="AI208" s="14">
        <f t="shared" si="80"/>
        <v>-71603.40403804742</v>
      </c>
      <c r="AK208" s="16">
        <f t="shared" si="69"/>
        <v>0</v>
      </c>
      <c r="AL208" s="16">
        <f t="shared" si="70"/>
        <v>0</v>
      </c>
      <c r="AM208" s="17">
        <f t="shared" si="71"/>
        <v>0</v>
      </c>
      <c r="AN208" s="17">
        <f t="shared" si="72"/>
        <v>0</v>
      </c>
    </row>
    <row r="209" spans="3:40" ht="12.75">
      <c r="C209" s="2">
        <f t="shared" si="73"/>
        <v>146</v>
      </c>
      <c r="D209" s="12">
        <f t="shared" si="74"/>
        <v>43862</v>
      </c>
      <c r="E209" s="12"/>
      <c r="F209" s="13">
        <f t="shared" si="75"/>
        <v>263285.47596512455</v>
      </c>
      <c r="G209" s="13">
        <f t="shared" si="54"/>
        <v>195365.04509507722</v>
      </c>
      <c r="H209" s="13"/>
      <c r="I209" s="14">
        <f t="shared" si="55"/>
        <v>2550.4521568046944</v>
      </c>
      <c r="J209" s="13">
        <f t="shared" si="56"/>
        <v>1888.6152212002166</v>
      </c>
      <c r="K209" s="14"/>
      <c r="L209" s="14">
        <f t="shared" si="57"/>
        <v>1481.9116244995694</v>
      </c>
      <c r="M209" s="13">
        <f t="shared" si="58"/>
        <v>1097.3586950205029</v>
      </c>
      <c r="N209" s="14"/>
      <c r="O209" s="14">
        <f t="shared" si="76"/>
        <v>1068.540532305125</v>
      </c>
      <c r="P209" s="13">
        <f t="shared" si="59"/>
        <v>791.2565261797137</v>
      </c>
      <c r="R209" s="14">
        <f t="shared" si="60"/>
        <v>732.6773171221347</v>
      </c>
      <c r="S209" s="13">
        <f t="shared" si="61"/>
        <v>543.6666666666666</v>
      </c>
      <c r="U209" s="14">
        <f t="shared" si="62"/>
        <v>673.8295375126929</v>
      </c>
      <c r="V209" s="13">
        <f t="shared" si="63"/>
        <v>500</v>
      </c>
      <c r="X209" s="14">
        <f t="shared" si="64"/>
        <v>1617.190890030463</v>
      </c>
      <c r="Y209" s="13">
        <f t="shared" si="65"/>
        <v>1200</v>
      </c>
      <c r="AA209" s="15">
        <f t="shared" si="68"/>
        <v>43862</v>
      </c>
      <c r="AB209" s="14">
        <f t="shared" si="77"/>
        <v>-732.2818878668832</v>
      </c>
      <c r="AC209" s="14">
        <f t="shared" si="78"/>
        <v>58.97463831283051</v>
      </c>
      <c r="AE209" s="14">
        <f t="shared" si="66"/>
        <v>-481.84131642889037</v>
      </c>
      <c r="AF209" s="14">
        <f t="shared" si="67"/>
        <v>38.805298658073006</v>
      </c>
      <c r="AH209" s="14">
        <f t="shared" si="79"/>
        <v>-174757.24092914385</v>
      </c>
      <c r="AI209" s="14">
        <f t="shared" si="80"/>
        <v>-71564.59873938934</v>
      </c>
      <c r="AK209" s="16">
        <f t="shared" si="69"/>
        <v>0</v>
      </c>
      <c r="AL209" s="16">
        <f t="shared" si="70"/>
        <v>0</v>
      </c>
      <c r="AM209" s="17">
        <f t="shared" si="71"/>
        <v>0</v>
      </c>
      <c r="AN209" s="17">
        <f t="shared" si="72"/>
        <v>0</v>
      </c>
    </row>
    <row r="210" spans="3:40" ht="12.75">
      <c r="C210" s="2">
        <f t="shared" si="73"/>
        <v>147</v>
      </c>
      <c r="D210" s="12">
        <f t="shared" si="74"/>
        <v>43891</v>
      </c>
      <c r="E210" s="12"/>
      <c r="F210" s="13">
        <f t="shared" si="75"/>
        <v>262216.9354328194</v>
      </c>
      <c r="G210" s="13">
        <f t="shared" si="54"/>
        <v>194172.19577854645</v>
      </c>
      <c r="H210" s="13"/>
      <c r="I210" s="14">
        <f t="shared" si="55"/>
        <v>2550.4521568046944</v>
      </c>
      <c r="J210" s="13">
        <f t="shared" si="56"/>
        <v>1884.732979849354</v>
      </c>
      <c r="K210" s="14"/>
      <c r="L210" s="14">
        <f t="shared" si="57"/>
        <v>1475.8973062760997</v>
      </c>
      <c r="M210" s="13">
        <f t="shared" si="58"/>
        <v>1090.6585017044097</v>
      </c>
      <c r="N210" s="14"/>
      <c r="O210" s="14">
        <f t="shared" si="76"/>
        <v>1074.5548505285947</v>
      </c>
      <c r="P210" s="13">
        <f t="shared" si="59"/>
        <v>794.0744781449444</v>
      </c>
      <c r="R210" s="14">
        <f t="shared" si="60"/>
        <v>734.1865124340341</v>
      </c>
      <c r="S210" s="13">
        <f t="shared" si="61"/>
        <v>543.6666666666666</v>
      </c>
      <c r="U210" s="14">
        <f t="shared" si="62"/>
        <v>675.217516033753</v>
      </c>
      <c r="V210" s="13">
        <f t="shared" si="63"/>
        <v>500</v>
      </c>
      <c r="X210" s="14">
        <f t="shared" si="64"/>
        <v>1620.5220384810073</v>
      </c>
      <c r="Y210" s="13">
        <f t="shared" si="65"/>
        <v>1200</v>
      </c>
      <c r="AA210" s="15">
        <f t="shared" si="68"/>
        <v>43891</v>
      </c>
      <c r="AB210" s="14">
        <f t="shared" si="77"/>
        <v>-728.3996465160208</v>
      </c>
      <c r="AC210" s="14">
        <f t="shared" si="78"/>
        <v>65.67483162892358</v>
      </c>
      <c r="AE210" s="14">
        <f t="shared" si="66"/>
        <v>-477.9147576334388</v>
      </c>
      <c r="AF210" s="14">
        <f t="shared" si="67"/>
        <v>43.09031640896544</v>
      </c>
      <c r="AH210" s="14">
        <f t="shared" si="79"/>
        <v>-175235.1556867773</v>
      </c>
      <c r="AI210" s="14">
        <f t="shared" si="80"/>
        <v>-71521.50842298038</v>
      </c>
      <c r="AK210" s="16">
        <f t="shared" si="69"/>
        <v>0</v>
      </c>
      <c r="AL210" s="16">
        <f t="shared" si="70"/>
        <v>0</v>
      </c>
      <c r="AM210" s="17">
        <f t="shared" si="71"/>
        <v>0</v>
      </c>
      <c r="AN210" s="17">
        <f t="shared" si="72"/>
        <v>0</v>
      </c>
    </row>
    <row r="211" spans="3:40" ht="12.75">
      <c r="C211" s="2">
        <f t="shared" si="73"/>
        <v>148</v>
      </c>
      <c r="D211" s="12">
        <f t="shared" si="74"/>
        <v>43922</v>
      </c>
      <c r="E211" s="12"/>
      <c r="F211" s="13">
        <f t="shared" si="75"/>
        <v>261142.38058229082</v>
      </c>
      <c r="G211" s="13">
        <f t="shared" si="54"/>
        <v>192978.9805335701</v>
      </c>
      <c r="H211" s="13"/>
      <c r="I211" s="14">
        <f t="shared" si="55"/>
        <v>2550.4521568046944</v>
      </c>
      <c r="J211" s="13">
        <f t="shared" si="56"/>
        <v>1880.8587188418333</v>
      </c>
      <c r="K211" s="14"/>
      <c r="L211" s="14">
        <f t="shared" si="57"/>
        <v>1469.84913624954</v>
      </c>
      <c r="M211" s="13">
        <f t="shared" si="58"/>
        <v>1083.9562529809052</v>
      </c>
      <c r="N211" s="14"/>
      <c r="O211" s="14">
        <f t="shared" si="76"/>
        <v>1080.6030205551544</v>
      </c>
      <c r="P211" s="13">
        <f t="shared" si="59"/>
        <v>796.9024658609279</v>
      </c>
      <c r="R211" s="14">
        <f t="shared" si="60"/>
        <v>735.698816441175</v>
      </c>
      <c r="S211" s="13">
        <f t="shared" si="61"/>
        <v>543.6666666666666</v>
      </c>
      <c r="U211" s="14">
        <f t="shared" si="62"/>
        <v>676.6083535633124</v>
      </c>
      <c r="V211" s="13">
        <f t="shared" si="63"/>
        <v>500</v>
      </c>
      <c r="X211" s="14">
        <f t="shared" si="64"/>
        <v>1623.86004855195</v>
      </c>
      <c r="Y211" s="13">
        <f t="shared" si="65"/>
        <v>1200</v>
      </c>
      <c r="AA211" s="15">
        <f t="shared" si="68"/>
        <v>43922</v>
      </c>
      <c r="AB211" s="14">
        <f t="shared" si="77"/>
        <v>-724.5253855084998</v>
      </c>
      <c r="AC211" s="14">
        <f t="shared" si="78"/>
        <v>72.37708035242815</v>
      </c>
      <c r="AE211" s="14">
        <f t="shared" si="66"/>
        <v>-474.0119521857281</v>
      </c>
      <c r="AF211" s="14">
        <f t="shared" si="67"/>
        <v>47.3518276068124</v>
      </c>
      <c r="AH211" s="14">
        <f t="shared" si="79"/>
        <v>-175709.16763896303</v>
      </c>
      <c r="AI211" s="14">
        <f t="shared" si="80"/>
        <v>-71474.15659537357</v>
      </c>
      <c r="AK211" s="16">
        <f t="shared" si="69"/>
        <v>0</v>
      </c>
      <c r="AL211" s="16">
        <f t="shared" si="70"/>
        <v>0</v>
      </c>
      <c r="AM211" s="17">
        <f t="shared" si="71"/>
        <v>0</v>
      </c>
      <c r="AN211" s="17">
        <f t="shared" si="72"/>
        <v>0</v>
      </c>
    </row>
    <row r="212" spans="3:40" ht="12.75">
      <c r="C212" s="2">
        <f t="shared" si="73"/>
        <v>149</v>
      </c>
      <c r="D212" s="12">
        <f t="shared" si="74"/>
        <v>43952</v>
      </c>
      <c r="E212" s="12"/>
      <c r="F212" s="13">
        <f t="shared" si="75"/>
        <v>260061.77756173565</v>
      </c>
      <c r="G212" s="13">
        <f t="shared" si="54"/>
        <v>191785.3900766007</v>
      </c>
      <c r="H212" s="13"/>
      <c r="I212" s="14">
        <f t="shared" si="55"/>
        <v>2550.4521568046944</v>
      </c>
      <c r="J212" s="13">
        <f t="shared" si="56"/>
        <v>1876.9924217732446</v>
      </c>
      <c r="K212" s="14"/>
      <c r="L212" s="14">
        <f t="shared" si="57"/>
        <v>1463.7669238838182</v>
      </c>
      <c r="M212" s="13">
        <f t="shared" si="58"/>
        <v>1077.2518967046258</v>
      </c>
      <c r="N212" s="14"/>
      <c r="O212" s="14">
        <f t="shared" si="76"/>
        <v>1086.6852329208762</v>
      </c>
      <c r="P212" s="13">
        <f t="shared" si="59"/>
        <v>799.7405250686188</v>
      </c>
      <c r="R212" s="14">
        <f t="shared" si="60"/>
        <v>737.2142355469612</v>
      </c>
      <c r="S212" s="13">
        <f t="shared" si="61"/>
        <v>543.6666666666666</v>
      </c>
      <c r="U212" s="14">
        <f t="shared" si="62"/>
        <v>678.0020559904609</v>
      </c>
      <c r="V212" s="13">
        <f t="shared" si="63"/>
        <v>500</v>
      </c>
      <c r="X212" s="14">
        <f t="shared" si="64"/>
        <v>1627.2049343771062</v>
      </c>
      <c r="Y212" s="13">
        <f t="shared" si="65"/>
        <v>1200</v>
      </c>
      <c r="AA212" s="15">
        <f t="shared" si="68"/>
        <v>43952</v>
      </c>
      <c r="AB212" s="14">
        <f t="shared" si="77"/>
        <v>-720.6590884399111</v>
      </c>
      <c r="AC212" s="14">
        <f t="shared" si="78"/>
        <v>79.0814366287077</v>
      </c>
      <c r="AE212" s="14">
        <f t="shared" si="66"/>
        <v>-470.13277061934707</v>
      </c>
      <c r="AF212" s="14">
        <f t="shared" si="67"/>
        <v>51.589961887940106</v>
      </c>
      <c r="AH212" s="14">
        <f t="shared" si="79"/>
        <v>-176179.30040958239</v>
      </c>
      <c r="AI212" s="14">
        <f t="shared" si="80"/>
        <v>-71422.56663348564</v>
      </c>
      <c r="AK212" s="16">
        <f t="shared" si="69"/>
        <v>0</v>
      </c>
      <c r="AL212" s="16">
        <f t="shared" si="70"/>
        <v>0</v>
      </c>
      <c r="AM212" s="17">
        <f t="shared" si="71"/>
        <v>0</v>
      </c>
      <c r="AN212" s="17">
        <f t="shared" si="72"/>
        <v>0</v>
      </c>
    </row>
    <row r="213" spans="3:40" ht="12.75">
      <c r="C213" s="2">
        <f t="shared" si="73"/>
        <v>150</v>
      </c>
      <c r="D213" s="12">
        <f t="shared" si="74"/>
        <v>43983</v>
      </c>
      <c r="E213" s="12"/>
      <c r="F213" s="13">
        <f t="shared" si="75"/>
        <v>258975.09232881476</v>
      </c>
      <c r="G213" s="13">
        <f t="shared" si="54"/>
        <v>190591.41510743313</v>
      </c>
      <c r="H213" s="13"/>
      <c r="I213" s="14">
        <f t="shared" si="55"/>
        <v>2550.4521568046944</v>
      </c>
      <c r="J213" s="13">
        <f t="shared" si="56"/>
        <v>1873.1340722728985</v>
      </c>
      <c r="K213" s="14"/>
      <c r="L213" s="14">
        <f t="shared" si="57"/>
        <v>1457.6504775704225</v>
      </c>
      <c r="M213" s="13">
        <f t="shared" si="58"/>
        <v>1070.54538063664</v>
      </c>
      <c r="N213" s="14"/>
      <c r="O213" s="14">
        <f t="shared" si="76"/>
        <v>1092.801679234272</v>
      </c>
      <c r="P213" s="13">
        <f t="shared" si="59"/>
        <v>802.5886916362585</v>
      </c>
      <c r="R213" s="14">
        <f t="shared" si="60"/>
        <v>738.7327761679851</v>
      </c>
      <c r="S213" s="13">
        <f t="shared" si="61"/>
        <v>543.6666666666666</v>
      </c>
      <c r="U213" s="14">
        <f t="shared" si="62"/>
        <v>679.398629216418</v>
      </c>
      <c r="V213" s="13">
        <f t="shared" si="63"/>
        <v>500</v>
      </c>
      <c r="X213" s="14">
        <f t="shared" si="64"/>
        <v>1630.5567101194033</v>
      </c>
      <c r="Y213" s="13">
        <f t="shared" si="65"/>
        <v>1200</v>
      </c>
      <c r="AA213" s="15">
        <f t="shared" si="68"/>
        <v>43983</v>
      </c>
      <c r="AB213" s="14">
        <f t="shared" si="77"/>
        <v>-716.8007389395652</v>
      </c>
      <c r="AC213" s="14">
        <f t="shared" si="78"/>
        <v>85.78795269669331</v>
      </c>
      <c r="AE213" s="14">
        <f t="shared" si="66"/>
        <v>-466.27708414046066</v>
      </c>
      <c r="AF213" s="14">
        <f t="shared" si="67"/>
        <v>55.80484821621602</v>
      </c>
      <c r="AH213" s="14">
        <f t="shared" si="79"/>
        <v>-176645.57749372284</v>
      </c>
      <c r="AI213" s="14">
        <f t="shared" si="80"/>
        <v>-71366.76178526942</v>
      </c>
      <c r="AK213" s="16">
        <f t="shared" si="69"/>
        <v>0</v>
      </c>
      <c r="AL213" s="16">
        <f t="shared" si="70"/>
        <v>0</v>
      </c>
      <c r="AM213" s="17">
        <f t="shared" si="71"/>
        <v>0</v>
      </c>
      <c r="AN213" s="17">
        <f t="shared" si="72"/>
        <v>0</v>
      </c>
    </row>
    <row r="214" spans="3:40" ht="12.75">
      <c r="C214" s="2">
        <f t="shared" si="73"/>
        <v>151</v>
      </c>
      <c r="D214" s="12">
        <f t="shared" si="74"/>
        <v>44013</v>
      </c>
      <c r="E214" s="12"/>
      <c r="F214" s="13">
        <f t="shared" si="75"/>
        <v>257882.29064958048</v>
      </c>
      <c r="G214" s="13">
        <f t="shared" si="54"/>
        <v>189397.04630911147</v>
      </c>
      <c r="H214" s="13"/>
      <c r="I214" s="14">
        <f t="shared" si="55"/>
        <v>2550.4521568046944</v>
      </c>
      <c r="J214" s="13">
        <f t="shared" si="56"/>
        <v>1869.2836540037572</v>
      </c>
      <c r="K214" s="14"/>
      <c r="L214" s="14">
        <f t="shared" si="57"/>
        <v>1451.4996046223666</v>
      </c>
      <c r="M214" s="13">
        <f t="shared" si="58"/>
        <v>1063.8366524439296</v>
      </c>
      <c r="N214" s="14"/>
      <c r="O214" s="14">
        <f t="shared" si="76"/>
        <v>1098.9525521823277</v>
      </c>
      <c r="P214" s="13">
        <f t="shared" si="59"/>
        <v>805.4470015598275</v>
      </c>
      <c r="R214" s="14">
        <f t="shared" si="60"/>
        <v>740.2544447340578</v>
      </c>
      <c r="S214" s="13">
        <f t="shared" si="61"/>
        <v>543.6666666666666</v>
      </c>
      <c r="U214" s="14">
        <f t="shared" si="62"/>
        <v>680.7980791545596</v>
      </c>
      <c r="V214" s="13">
        <f t="shared" si="63"/>
        <v>500</v>
      </c>
      <c r="X214" s="14">
        <f t="shared" si="64"/>
        <v>1633.9153899709431</v>
      </c>
      <c r="Y214" s="13">
        <f t="shared" si="65"/>
        <v>1200</v>
      </c>
      <c r="AA214" s="15">
        <f t="shared" si="68"/>
        <v>44013</v>
      </c>
      <c r="AB214" s="14">
        <f t="shared" si="77"/>
        <v>-712.9503206704239</v>
      </c>
      <c r="AC214" s="14">
        <f t="shared" si="78"/>
        <v>92.49668088940359</v>
      </c>
      <c r="AE214" s="14">
        <f t="shared" si="66"/>
        <v>-462.44476462440196</v>
      </c>
      <c r="AF214" s="14">
        <f t="shared" si="67"/>
        <v>59.9966148864559</v>
      </c>
      <c r="AH214" s="14">
        <f t="shared" si="79"/>
        <v>-177108.02225834725</v>
      </c>
      <c r="AI214" s="14">
        <f t="shared" si="80"/>
        <v>-71306.76517038296</v>
      </c>
      <c r="AK214" s="16">
        <f t="shared" si="69"/>
        <v>0</v>
      </c>
      <c r="AL214" s="16">
        <f t="shared" si="70"/>
        <v>0</v>
      </c>
      <c r="AM214" s="17">
        <f t="shared" si="71"/>
        <v>0</v>
      </c>
      <c r="AN214" s="17">
        <f t="shared" si="72"/>
        <v>0</v>
      </c>
    </row>
    <row r="215" spans="3:40" ht="12.75">
      <c r="C215" s="2">
        <f t="shared" si="73"/>
        <v>152</v>
      </c>
      <c r="D215" s="12">
        <f t="shared" si="74"/>
        <v>44044</v>
      </c>
      <c r="E215" s="12"/>
      <c r="F215" s="13">
        <f t="shared" si="75"/>
        <v>256783.33809739814</v>
      </c>
      <c r="G215" s="13">
        <f t="shared" si="54"/>
        <v>188202.27434783577</v>
      </c>
      <c r="H215" s="13"/>
      <c r="I215" s="14">
        <f t="shared" si="55"/>
        <v>2550.4521568046944</v>
      </c>
      <c r="J215" s="13">
        <f t="shared" si="56"/>
        <v>1865.4411506623655</v>
      </c>
      <c r="K215" s="14"/>
      <c r="L215" s="14">
        <f t="shared" si="57"/>
        <v>1445.3141112681178</v>
      </c>
      <c r="M215" s="13">
        <f t="shared" si="58"/>
        <v>1057.1256596988635</v>
      </c>
      <c r="N215" s="14"/>
      <c r="O215" s="14">
        <f t="shared" si="76"/>
        <v>1105.1380455365766</v>
      </c>
      <c r="P215" s="13">
        <f t="shared" si="59"/>
        <v>808.3154909635019</v>
      </c>
      <c r="R215" s="14">
        <f t="shared" si="60"/>
        <v>741.7792476882332</v>
      </c>
      <c r="S215" s="13">
        <f t="shared" si="61"/>
        <v>543.6666666666666</v>
      </c>
      <c r="U215" s="14">
        <f t="shared" si="62"/>
        <v>682.2004117304415</v>
      </c>
      <c r="V215" s="13">
        <f t="shared" si="63"/>
        <v>500</v>
      </c>
      <c r="X215" s="14">
        <f t="shared" si="64"/>
        <v>1637.2809881530595</v>
      </c>
      <c r="Y215" s="13">
        <f t="shared" si="65"/>
        <v>1200</v>
      </c>
      <c r="AA215" s="15">
        <f t="shared" si="68"/>
        <v>44044</v>
      </c>
      <c r="AB215" s="14">
        <f t="shared" si="77"/>
        <v>-709.1078173290321</v>
      </c>
      <c r="AC215" s="14">
        <f t="shared" si="78"/>
        <v>99.20767363446987</v>
      </c>
      <c r="AE215" s="14">
        <f t="shared" si="66"/>
        <v>-458.63568461228147</v>
      </c>
      <c r="AF215" s="14">
        <f t="shared" si="67"/>
        <v>64.1653895278162</v>
      </c>
      <c r="AH215" s="14">
        <f t="shared" si="79"/>
        <v>-177566.65794295954</v>
      </c>
      <c r="AI215" s="14">
        <f t="shared" si="80"/>
        <v>-71242.59978085515</v>
      </c>
      <c r="AK215" s="16">
        <f t="shared" si="69"/>
        <v>0</v>
      </c>
      <c r="AL215" s="16">
        <f t="shared" si="70"/>
        <v>0</v>
      </c>
      <c r="AM215" s="17">
        <f t="shared" si="71"/>
        <v>0</v>
      </c>
      <c r="AN215" s="17">
        <f t="shared" si="72"/>
        <v>0</v>
      </c>
    </row>
    <row r="216" spans="3:40" ht="12.75">
      <c r="C216" s="2">
        <f t="shared" si="73"/>
        <v>153</v>
      </c>
      <c r="D216" s="12">
        <f t="shared" si="74"/>
        <v>44075</v>
      </c>
      <c r="E216" s="12"/>
      <c r="F216" s="13">
        <f t="shared" si="75"/>
        <v>255678.20005186155</v>
      </c>
      <c r="G216" s="13">
        <f t="shared" si="54"/>
        <v>187007.08987286862</v>
      </c>
      <c r="H216" s="13"/>
      <c r="I216" s="14">
        <f t="shared" si="55"/>
        <v>2550.4521568046944</v>
      </c>
      <c r="J216" s="13">
        <f t="shared" si="56"/>
        <v>1861.6065459787815</v>
      </c>
      <c r="K216" s="14"/>
      <c r="L216" s="14">
        <f t="shared" si="57"/>
        <v>1439.0938026454944</v>
      </c>
      <c r="M216" s="13">
        <f t="shared" si="58"/>
        <v>1050.412349878673</v>
      </c>
      <c r="N216" s="14"/>
      <c r="O216" s="14">
        <f t="shared" si="76"/>
        <v>1111.3583541592</v>
      </c>
      <c r="P216" s="13">
        <f t="shared" si="59"/>
        <v>811.1941961001083</v>
      </c>
      <c r="R216" s="14">
        <f t="shared" si="60"/>
        <v>743.3071914868382</v>
      </c>
      <c r="S216" s="13">
        <f t="shared" si="61"/>
        <v>543.6666666666666</v>
      </c>
      <c r="U216" s="14">
        <f t="shared" si="62"/>
        <v>683.6056328818255</v>
      </c>
      <c r="V216" s="13">
        <f t="shared" si="63"/>
        <v>500</v>
      </c>
      <c r="X216" s="14">
        <f t="shared" si="64"/>
        <v>1640.6535189163812</v>
      </c>
      <c r="Y216" s="13">
        <f t="shared" si="65"/>
        <v>1200</v>
      </c>
      <c r="AA216" s="15">
        <f t="shared" si="68"/>
        <v>44075</v>
      </c>
      <c r="AB216" s="14">
        <f t="shared" si="77"/>
        <v>-705.273212645448</v>
      </c>
      <c r="AC216" s="14">
        <f t="shared" si="78"/>
        <v>105.92098345466036</v>
      </c>
      <c r="AE216" s="14">
        <f t="shared" si="66"/>
        <v>-454.8497173076112</v>
      </c>
      <c r="AF216" s="14">
        <f t="shared" si="67"/>
        <v>68.3112991071679</v>
      </c>
      <c r="AH216" s="14">
        <f t="shared" si="79"/>
        <v>-178021.50766026715</v>
      </c>
      <c r="AI216" s="14">
        <f t="shared" si="80"/>
        <v>-71174.28848174798</v>
      </c>
      <c r="AK216" s="16">
        <f t="shared" si="69"/>
        <v>0</v>
      </c>
      <c r="AL216" s="16">
        <f t="shared" si="70"/>
        <v>0</v>
      </c>
      <c r="AM216" s="17">
        <f t="shared" si="71"/>
        <v>0</v>
      </c>
      <c r="AN216" s="17">
        <f t="shared" si="72"/>
        <v>0</v>
      </c>
    </row>
    <row r="217" spans="3:40" ht="12.75">
      <c r="C217" s="2">
        <f t="shared" si="73"/>
        <v>154</v>
      </c>
      <c r="D217" s="12">
        <f t="shared" si="74"/>
        <v>44105</v>
      </c>
      <c r="E217" s="12"/>
      <c r="F217" s="13">
        <f t="shared" si="75"/>
        <v>254566.84169770233</v>
      </c>
      <c r="G217" s="13">
        <f t="shared" si="54"/>
        <v>185811.483516441</v>
      </c>
      <c r="H217" s="13"/>
      <c r="I217" s="14">
        <f t="shared" si="55"/>
        <v>2550.4521568046944</v>
      </c>
      <c r="J217" s="13">
        <f t="shared" si="56"/>
        <v>1857.7798237165082</v>
      </c>
      <c r="K217" s="14"/>
      <c r="L217" s="14">
        <f t="shared" si="57"/>
        <v>1432.8384827955251</v>
      </c>
      <c r="M217" s="13">
        <f t="shared" si="58"/>
        <v>1043.6966703649246</v>
      </c>
      <c r="N217" s="14"/>
      <c r="O217" s="14">
        <f t="shared" si="76"/>
        <v>1117.6136740091692</v>
      </c>
      <c r="P217" s="13">
        <f t="shared" si="59"/>
        <v>814.0831533515837</v>
      </c>
      <c r="R217" s="14">
        <f t="shared" si="60"/>
        <v>744.8382825994979</v>
      </c>
      <c r="S217" s="13">
        <f t="shared" si="61"/>
        <v>543.6666666666666</v>
      </c>
      <c r="U217" s="14">
        <f t="shared" si="62"/>
        <v>685.0137485587045</v>
      </c>
      <c r="V217" s="13">
        <f t="shared" si="63"/>
        <v>500</v>
      </c>
      <c r="X217" s="14">
        <f t="shared" si="64"/>
        <v>1644.0329965408907</v>
      </c>
      <c r="Y217" s="13">
        <f t="shared" si="65"/>
        <v>1200</v>
      </c>
      <c r="AA217" s="15">
        <f t="shared" si="68"/>
        <v>44105</v>
      </c>
      <c r="AB217" s="14">
        <f t="shared" si="77"/>
        <v>-701.4464903831749</v>
      </c>
      <c r="AC217" s="14">
        <f t="shared" si="78"/>
        <v>112.63666296840881</v>
      </c>
      <c r="AE217" s="14">
        <f t="shared" si="66"/>
        <v>-451.086736572948</v>
      </c>
      <c r="AF217" s="14">
        <f t="shared" si="67"/>
        <v>72.43446993245554</v>
      </c>
      <c r="AH217" s="14">
        <f t="shared" si="79"/>
        <v>-178472.59439684008</v>
      </c>
      <c r="AI217" s="14">
        <f t="shared" si="80"/>
        <v>-71101.85401181552</v>
      </c>
      <c r="AK217" s="16">
        <f t="shared" si="69"/>
        <v>0</v>
      </c>
      <c r="AL217" s="16">
        <f t="shared" si="70"/>
        <v>0</v>
      </c>
      <c r="AM217" s="17">
        <f t="shared" si="71"/>
        <v>0</v>
      </c>
      <c r="AN217" s="17">
        <f t="shared" si="72"/>
        <v>0</v>
      </c>
    </row>
    <row r="218" spans="3:40" ht="12.75">
      <c r="C218" s="2">
        <f t="shared" si="73"/>
        <v>155</v>
      </c>
      <c r="D218" s="12">
        <f t="shared" si="74"/>
        <v>44136</v>
      </c>
      <c r="E218" s="12"/>
      <c r="F218" s="13">
        <f t="shared" si="75"/>
        <v>253449.22802369314</v>
      </c>
      <c r="G218" s="13">
        <f t="shared" si="54"/>
        <v>184615.44589365853</v>
      </c>
      <c r="H218" s="13"/>
      <c r="I218" s="14">
        <f t="shared" si="55"/>
        <v>2550.4521568046944</v>
      </c>
      <c r="J218" s="13">
        <f t="shared" si="56"/>
        <v>1853.960967672423</v>
      </c>
      <c r="K218" s="14"/>
      <c r="L218" s="14">
        <f t="shared" si="57"/>
        <v>1426.5479546562772</v>
      </c>
      <c r="M218" s="13">
        <f t="shared" si="58"/>
        <v>1036.9785684429899</v>
      </c>
      <c r="N218" s="14"/>
      <c r="O218" s="14">
        <f t="shared" si="76"/>
        <v>1123.9042021484172</v>
      </c>
      <c r="P218" s="13">
        <f t="shared" si="59"/>
        <v>816.9823992294333</v>
      </c>
      <c r="R218" s="14">
        <f t="shared" si="60"/>
        <v>746.3725275091638</v>
      </c>
      <c r="S218" s="13">
        <f t="shared" si="61"/>
        <v>543.6666666666666</v>
      </c>
      <c r="U218" s="14">
        <f t="shared" si="62"/>
        <v>686.4247647233266</v>
      </c>
      <c r="V218" s="13">
        <f t="shared" si="63"/>
        <v>500</v>
      </c>
      <c r="X218" s="14">
        <f t="shared" si="64"/>
        <v>1647.4194353359837</v>
      </c>
      <c r="Y218" s="13">
        <f t="shared" si="65"/>
        <v>1200</v>
      </c>
      <c r="AA218" s="15">
        <f t="shared" si="68"/>
        <v>44136</v>
      </c>
      <c r="AB218" s="14">
        <f t="shared" si="77"/>
        <v>-697.6276343390896</v>
      </c>
      <c r="AC218" s="14">
        <f t="shared" si="78"/>
        <v>119.35476489034374</v>
      </c>
      <c r="AE218" s="14">
        <f t="shared" si="66"/>
        <v>-447.3466169265502</v>
      </c>
      <c r="AF218" s="14">
        <f t="shared" si="67"/>
        <v>76.5350276560387</v>
      </c>
      <c r="AH218" s="14">
        <f t="shared" si="79"/>
        <v>-178919.94101376663</v>
      </c>
      <c r="AI218" s="14">
        <f t="shared" si="80"/>
        <v>-71025.31898415949</v>
      </c>
      <c r="AK218" s="16">
        <f t="shared" si="69"/>
        <v>0</v>
      </c>
      <c r="AL218" s="16">
        <f t="shared" si="70"/>
        <v>0</v>
      </c>
      <c r="AM218" s="17">
        <f t="shared" si="71"/>
        <v>0</v>
      </c>
      <c r="AN218" s="17">
        <f t="shared" si="72"/>
        <v>0</v>
      </c>
    </row>
    <row r="219" spans="3:40" ht="12.75">
      <c r="C219" s="2">
        <f t="shared" si="73"/>
        <v>156</v>
      </c>
      <c r="D219" s="12">
        <f t="shared" si="74"/>
        <v>44166</v>
      </c>
      <c r="E219" s="12"/>
      <c r="F219" s="13">
        <f t="shared" si="75"/>
        <v>252325.3238215447</v>
      </c>
      <c r="G219" s="13">
        <f t="shared" si="54"/>
        <v>183418.96760240672</v>
      </c>
      <c r="H219" s="13"/>
      <c r="I219" s="14">
        <f t="shared" si="55"/>
        <v>2550.4521568046944</v>
      </c>
      <c r="J219" s="13">
        <f t="shared" si="56"/>
        <v>1850.1499616767126</v>
      </c>
      <c r="K219" s="14"/>
      <c r="L219" s="14">
        <f t="shared" si="57"/>
        <v>1420.2220200566478</v>
      </c>
      <c r="M219" s="13">
        <f t="shared" si="58"/>
        <v>1030.2579913015186</v>
      </c>
      <c r="N219" s="14"/>
      <c r="O219" s="14">
        <f t="shared" si="76"/>
        <v>1130.2301367480466</v>
      </c>
      <c r="P219" s="13">
        <f t="shared" si="59"/>
        <v>819.8919703751939</v>
      </c>
      <c r="R219" s="14">
        <f t="shared" si="60"/>
        <v>747.9099327121414</v>
      </c>
      <c r="S219" s="13">
        <f t="shared" si="61"/>
        <v>543.6666666666666</v>
      </c>
      <c r="U219" s="14">
        <f t="shared" si="62"/>
        <v>687.8386873502221</v>
      </c>
      <c r="V219" s="13">
        <f t="shared" si="63"/>
        <v>500</v>
      </c>
      <c r="X219" s="14">
        <f t="shared" si="64"/>
        <v>1650.8128496405332</v>
      </c>
      <c r="Y219" s="13">
        <f t="shared" si="65"/>
        <v>1200</v>
      </c>
      <c r="AA219" s="15">
        <f t="shared" si="68"/>
        <v>44166</v>
      </c>
      <c r="AB219" s="14">
        <f t="shared" si="77"/>
        <v>-693.8166283433793</v>
      </c>
      <c r="AC219" s="14">
        <f t="shared" si="78"/>
        <v>126.07534203181456</v>
      </c>
      <c r="AE219" s="14">
        <f t="shared" si="66"/>
        <v>-443.62923353905745</v>
      </c>
      <c r="AF219" s="14">
        <f t="shared" si="67"/>
        <v>80.61309727801383</v>
      </c>
      <c r="AH219" s="14">
        <f t="shared" si="79"/>
        <v>-179363.57024730567</v>
      </c>
      <c r="AI219" s="14">
        <f t="shared" si="80"/>
        <v>-70944.70588688148</v>
      </c>
      <c r="AK219" s="16">
        <f t="shared" si="69"/>
        <v>0</v>
      </c>
      <c r="AL219" s="16">
        <f t="shared" si="70"/>
        <v>0</v>
      </c>
      <c r="AM219" s="17">
        <f t="shared" si="71"/>
        <v>0</v>
      </c>
      <c r="AN219" s="17">
        <f t="shared" si="72"/>
        <v>0</v>
      </c>
    </row>
    <row r="220" spans="3:40" ht="12.75">
      <c r="C220" s="2">
        <f t="shared" si="73"/>
        <v>157</v>
      </c>
      <c r="D220" s="12">
        <f t="shared" si="74"/>
        <v>44197</v>
      </c>
      <c r="E220" s="12"/>
      <c r="F220" s="13">
        <f t="shared" si="75"/>
        <v>251195.09368479665</v>
      </c>
      <c r="G220" s="13">
        <f t="shared" si="54"/>
        <v>182222.03922325672</v>
      </c>
      <c r="H220" s="13"/>
      <c r="I220" s="14">
        <f t="shared" si="55"/>
        <v>2550.4521568046944</v>
      </c>
      <c r="J220" s="13">
        <f t="shared" si="56"/>
        <v>1846.346789592802</v>
      </c>
      <c r="K220" s="14"/>
      <c r="L220" s="14">
        <f t="shared" si="57"/>
        <v>1413.860479710121</v>
      </c>
      <c r="M220" s="13">
        <f t="shared" si="58"/>
        <v>1023.5348860319056</v>
      </c>
      <c r="N220" s="14"/>
      <c r="O220" s="14">
        <f t="shared" si="76"/>
        <v>1136.5916770945735</v>
      </c>
      <c r="P220" s="13">
        <f t="shared" si="59"/>
        <v>822.8119035608963</v>
      </c>
      <c r="R220" s="14">
        <f t="shared" si="60"/>
        <v>749.4505047181179</v>
      </c>
      <c r="S220" s="13">
        <f t="shared" si="61"/>
        <v>543.6666666666666</v>
      </c>
      <c r="U220" s="14">
        <f t="shared" si="62"/>
        <v>689.2555224262275</v>
      </c>
      <c r="V220" s="13">
        <f t="shared" si="63"/>
        <v>500</v>
      </c>
      <c r="X220" s="14">
        <f t="shared" si="64"/>
        <v>1654.213253822946</v>
      </c>
      <c r="Y220" s="13">
        <f t="shared" si="65"/>
        <v>1200</v>
      </c>
      <c r="AA220" s="15">
        <f t="shared" si="68"/>
        <v>44197</v>
      </c>
      <c r="AB220" s="14">
        <f t="shared" si="77"/>
        <v>-690.0134562594685</v>
      </c>
      <c r="AC220" s="14">
        <f t="shared" si="78"/>
        <v>132.7984473014278</v>
      </c>
      <c r="AE220" s="14">
        <f t="shared" si="66"/>
        <v>-439.93446223017895</v>
      </c>
      <c r="AF220" s="14">
        <f t="shared" si="67"/>
        <v>84.66880314952512</v>
      </c>
      <c r="AH220" s="14">
        <f t="shared" si="79"/>
        <v>-179803.50470953586</v>
      </c>
      <c r="AI220" s="14">
        <f t="shared" si="80"/>
        <v>-70860.03708373195</v>
      </c>
      <c r="AK220" s="16">
        <f t="shared" si="69"/>
        <v>0</v>
      </c>
      <c r="AL220" s="16">
        <f t="shared" si="70"/>
        <v>0</v>
      </c>
      <c r="AM220" s="17">
        <f t="shared" si="71"/>
        <v>0</v>
      </c>
      <c r="AN220" s="17">
        <f t="shared" si="72"/>
        <v>0</v>
      </c>
    </row>
    <row r="221" spans="3:40" ht="12.75">
      <c r="C221" s="2">
        <f t="shared" si="73"/>
        <v>158</v>
      </c>
      <c r="D221" s="12">
        <f t="shared" si="74"/>
        <v>44228</v>
      </c>
      <c r="E221" s="12"/>
      <c r="F221" s="13">
        <f t="shared" si="75"/>
        <v>250058.50200770207</v>
      </c>
      <c r="G221" s="13">
        <f t="shared" si="54"/>
        <v>181024.65131937037</v>
      </c>
      <c r="H221" s="13"/>
      <c r="I221" s="14">
        <f t="shared" si="55"/>
        <v>2550.4521568046944</v>
      </c>
      <c r="J221" s="13">
        <f t="shared" si="56"/>
        <v>1842.5514353172844</v>
      </c>
      <c r="K221" s="14"/>
      <c r="L221" s="14">
        <f t="shared" si="57"/>
        <v>1407.4631332084891</v>
      </c>
      <c r="M221" s="13">
        <f t="shared" si="58"/>
        <v>1016.8091996277554</v>
      </c>
      <c r="N221" s="14"/>
      <c r="O221" s="14">
        <f t="shared" si="76"/>
        <v>1142.9890235962052</v>
      </c>
      <c r="P221" s="13">
        <f t="shared" si="59"/>
        <v>825.7422356895289</v>
      </c>
      <c r="R221" s="14">
        <f t="shared" si="60"/>
        <v>750.9942500501882</v>
      </c>
      <c r="S221" s="13">
        <f t="shared" si="61"/>
        <v>543.6666666666666</v>
      </c>
      <c r="U221" s="14">
        <f t="shared" si="62"/>
        <v>690.6752759505102</v>
      </c>
      <c r="V221" s="13">
        <f t="shared" si="63"/>
        <v>500</v>
      </c>
      <c r="X221" s="14">
        <f t="shared" si="64"/>
        <v>1657.6206622812247</v>
      </c>
      <c r="Y221" s="13">
        <f t="shared" si="65"/>
        <v>1200</v>
      </c>
      <c r="AA221" s="15">
        <f t="shared" si="68"/>
        <v>44228</v>
      </c>
      <c r="AB221" s="14">
        <f t="shared" si="77"/>
        <v>-686.2181019839509</v>
      </c>
      <c r="AC221" s="14">
        <f t="shared" si="78"/>
        <v>139.52413370557804</v>
      </c>
      <c r="AE221" s="14">
        <f t="shared" si="66"/>
        <v>-436.2621794654037</v>
      </c>
      <c r="AF221" s="14">
        <f t="shared" si="67"/>
        <v>88.70226897605428</v>
      </c>
      <c r="AH221" s="14">
        <f t="shared" si="79"/>
        <v>-180239.76688900127</v>
      </c>
      <c r="AI221" s="14">
        <f t="shared" si="80"/>
        <v>-70771.3348147559</v>
      </c>
      <c r="AK221" s="16">
        <f t="shared" si="69"/>
        <v>0</v>
      </c>
      <c r="AL221" s="16">
        <f t="shared" si="70"/>
        <v>0</v>
      </c>
      <c r="AM221" s="17">
        <f t="shared" si="71"/>
        <v>0</v>
      </c>
      <c r="AN221" s="17">
        <f t="shared" si="72"/>
        <v>0</v>
      </c>
    </row>
    <row r="222" spans="3:40" ht="12.75">
      <c r="C222" s="2">
        <f t="shared" si="73"/>
        <v>159</v>
      </c>
      <c r="D222" s="12">
        <f t="shared" si="74"/>
        <v>44256</v>
      </c>
      <c r="E222" s="12"/>
      <c r="F222" s="13">
        <f t="shared" si="75"/>
        <v>248915.51298410585</v>
      </c>
      <c r="G222" s="13">
        <f t="shared" si="54"/>
        <v>179826.79443640454</v>
      </c>
      <c r="H222" s="13"/>
      <c r="I222" s="14">
        <f t="shared" si="55"/>
        <v>2550.4521568046944</v>
      </c>
      <c r="J222" s="13">
        <f t="shared" si="56"/>
        <v>1838.7638827798573</v>
      </c>
      <c r="K222" s="14"/>
      <c r="L222" s="14">
        <f t="shared" si="57"/>
        <v>1401.029779015541</v>
      </c>
      <c r="M222" s="13">
        <f t="shared" si="58"/>
        <v>1010.0808789843518</v>
      </c>
      <c r="N222" s="14"/>
      <c r="O222" s="14">
        <f t="shared" si="76"/>
        <v>1149.4223777891534</v>
      </c>
      <c r="P222" s="13">
        <f t="shared" si="59"/>
        <v>828.6830037955056</v>
      </c>
      <c r="R222" s="14">
        <f t="shared" si="60"/>
        <v>752.5411752448849</v>
      </c>
      <c r="S222" s="13">
        <f t="shared" si="61"/>
        <v>543.6666666666666</v>
      </c>
      <c r="U222" s="14">
        <f t="shared" si="62"/>
        <v>692.0979539345968</v>
      </c>
      <c r="V222" s="13">
        <f t="shared" si="63"/>
        <v>500</v>
      </c>
      <c r="X222" s="14">
        <f t="shared" si="64"/>
        <v>1661.0350894430323</v>
      </c>
      <c r="Y222" s="13">
        <f t="shared" si="65"/>
        <v>1200</v>
      </c>
      <c r="AA222" s="15">
        <f t="shared" si="68"/>
        <v>44256</v>
      </c>
      <c r="AB222" s="14">
        <f t="shared" si="77"/>
        <v>-682.4305494465239</v>
      </c>
      <c r="AC222" s="14">
        <f t="shared" si="78"/>
        <v>146.2524543489817</v>
      </c>
      <c r="AE222" s="14">
        <f t="shared" si="66"/>
        <v>-432.6122623527267</v>
      </c>
      <c r="AF222" s="14">
        <f t="shared" si="67"/>
        <v>92.71361782069492</v>
      </c>
      <c r="AH222" s="14">
        <f t="shared" si="79"/>
        <v>-180672.379151354</v>
      </c>
      <c r="AI222" s="14">
        <f t="shared" si="80"/>
        <v>-70678.6211969352</v>
      </c>
      <c r="AK222" s="16">
        <f t="shared" si="69"/>
        <v>0</v>
      </c>
      <c r="AL222" s="16">
        <f t="shared" si="70"/>
        <v>0</v>
      </c>
      <c r="AM222" s="17">
        <f t="shared" si="71"/>
        <v>0</v>
      </c>
      <c r="AN222" s="17">
        <f t="shared" si="72"/>
        <v>0</v>
      </c>
    </row>
    <row r="223" spans="3:40" ht="12.75">
      <c r="C223" s="2">
        <f t="shared" si="73"/>
        <v>160</v>
      </c>
      <c r="D223" s="12">
        <f t="shared" si="74"/>
        <v>44287</v>
      </c>
      <c r="E223" s="12"/>
      <c r="F223" s="13">
        <f t="shared" si="75"/>
        <v>247766.0906063167</v>
      </c>
      <c r="G223" s="13">
        <f t="shared" si="54"/>
        <v>178628.45910241632</v>
      </c>
      <c r="H223" s="13"/>
      <c r="I223" s="14">
        <f t="shared" si="55"/>
        <v>2550.4521568046944</v>
      </c>
      <c r="J223" s="13">
        <f t="shared" si="56"/>
        <v>1834.9841159432522</v>
      </c>
      <c r="K223" s="14"/>
      <c r="L223" s="14">
        <f t="shared" si="57"/>
        <v>1394.56021446071</v>
      </c>
      <c r="M223" s="13">
        <f t="shared" si="58"/>
        <v>1003.3498708981185</v>
      </c>
      <c r="N223" s="14"/>
      <c r="O223" s="14">
        <f t="shared" si="76"/>
        <v>1155.8919423439843</v>
      </c>
      <c r="P223" s="13">
        <f t="shared" si="59"/>
        <v>831.6342450451335</v>
      </c>
      <c r="R223" s="14">
        <f t="shared" si="60"/>
        <v>754.0912868522045</v>
      </c>
      <c r="S223" s="13">
        <f t="shared" si="61"/>
        <v>543.6666666666666</v>
      </c>
      <c r="U223" s="14">
        <f t="shared" si="62"/>
        <v>693.5235624023953</v>
      </c>
      <c r="V223" s="13">
        <f t="shared" si="63"/>
        <v>500</v>
      </c>
      <c r="X223" s="14">
        <f t="shared" si="64"/>
        <v>1664.4565497657488</v>
      </c>
      <c r="Y223" s="13">
        <f t="shared" si="65"/>
        <v>1200</v>
      </c>
      <c r="AA223" s="15">
        <f t="shared" si="68"/>
        <v>44287</v>
      </c>
      <c r="AB223" s="14">
        <f t="shared" si="77"/>
        <v>-678.6507826099187</v>
      </c>
      <c r="AC223" s="14">
        <f t="shared" si="78"/>
        <v>152.98346243521485</v>
      </c>
      <c r="AE223" s="14">
        <f t="shared" si="66"/>
        <v>-428.9845886393899</v>
      </c>
      <c r="AF223" s="14">
        <f t="shared" si="67"/>
        <v>96.70297210741187</v>
      </c>
      <c r="AH223" s="14">
        <f t="shared" si="79"/>
        <v>-181101.3637399934</v>
      </c>
      <c r="AI223" s="14">
        <f t="shared" si="80"/>
        <v>-70581.9182248278</v>
      </c>
      <c r="AK223" s="16">
        <f t="shared" si="69"/>
        <v>0</v>
      </c>
      <c r="AL223" s="16">
        <f t="shared" si="70"/>
        <v>0</v>
      </c>
      <c r="AM223" s="17">
        <f t="shared" si="71"/>
        <v>0</v>
      </c>
      <c r="AN223" s="17">
        <f t="shared" si="72"/>
        <v>0</v>
      </c>
    </row>
    <row r="224" spans="3:40" ht="12.75">
      <c r="C224" s="2">
        <f t="shared" si="73"/>
        <v>161</v>
      </c>
      <c r="D224" s="12">
        <f t="shared" si="74"/>
        <v>44317</v>
      </c>
      <c r="E224" s="12"/>
      <c r="F224" s="13">
        <f t="shared" si="75"/>
        <v>246610.1986639727</v>
      </c>
      <c r="G224" s="13">
        <f t="shared" si="54"/>
        <v>177429.63582776696</v>
      </c>
      <c r="H224" s="13"/>
      <c r="I224" s="14">
        <f t="shared" si="55"/>
        <v>2550.4521568046944</v>
      </c>
      <c r="J224" s="13">
        <f t="shared" si="56"/>
        <v>1831.2121188031656</v>
      </c>
      <c r="K224" s="14"/>
      <c r="L224" s="14">
        <f t="shared" si="57"/>
        <v>1388.054235732693</v>
      </c>
      <c r="M224" s="13">
        <f t="shared" si="58"/>
        <v>996.6161220660836</v>
      </c>
      <c r="N224" s="14"/>
      <c r="O224" s="14">
        <f t="shared" si="76"/>
        <v>1162.3979210720013</v>
      </c>
      <c r="P224" s="13">
        <f t="shared" si="59"/>
        <v>834.5959967370819</v>
      </c>
      <c r="R224" s="14">
        <f t="shared" si="60"/>
        <v>755.6445914356351</v>
      </c>
      <c r="S224" s="13">
        <f t="shared" si="61"/>
        <v>543.6666666666666</v>
      </c>
      <c r="U224" s="14">
        <f t="shared" si="62"/>
        <v>694.9521073902224</v>
      </c>
      <c r="V224" s="13">
        <f t="shared" si="63"/>
        <v>500</v>
      </c>
      <c r="X224" s="14">
        <f t="shared" si="64"/>
        <v>1667.8850577365338</v>
      </c>
      <c r="Y224" s="13">
        <f t="shared" si="65"/>
        <v>1200</v>
      </c>
      <c r="AA224" s="15">
        <f t="shared" si="68"/>
        <v>44317</v>
      </c>
      <c r="AB224" s="14">
        <f t="shared" si="77"/>
        <v>-674.8787854698321</v>
      </c>
      <c r="AC224" s="14">
        <f t="shared" si="78"/>
        <v>159.7172112672498</v>
      </c>
      <c r="AE224" s="14">
        <f t="shared" si="66"/>
        <v>-425.3790367086398</v>
      </c>
      <c r="AF224" s="14">
        <f t="shared" si="67"/>
        <v>100.6704536242828</v>
      </c>
      <c r="AH224" s="14">
        <f t="shared" si="79"/>
        <v>-181526.74277670204</v>
      </c>
      <c r="AI224" s="14">
        <f t="shared" si="80"/>
        <v>-70481.24777120352</v>
      </c>
      <c r="AK224" s="16">
        <f t="shared" si="69"/>
        <v>0</v>
      </c>
      <c r="AL224" s="16">
        <f t="shared" si="70"/>
        <v>0</v>
      </c>
      <c r="AM224" s="17">
        <f t="shared" si="71"/>
        <v>0</v>
      </c>
      <c r="AN224" s="17">
        <f t="shared" si="72"/>
        <v>0</v>
      </c>
    </row>
    <row r="225" spans="3:40" ht="12.75">
      <c r="C225" s="2">
        <f t="shared" si="73"/>
        <v>162</v>
      </c>
      <c r="D225" s="12">
        <f t="shared" si="74"/>
        <v>44348</v>
      </c>
      <c r="E225" s="12"/>
      <c r="F225" s="13">
        <f t="shared" si="75"/>
        <v>245447.8007429007</v>
      </c>
      <c r="G225" s="13">
        <f t="shared" si="54"/>
        <v>176230.31510502595</v>
      </c>
      <c r="H225" s="13"/>
      <c r="I225" s="14">
        <f t="shared" si="55"/>
        <v>2550.4521568046944</v>
      </c>
      <c r="J225" s="13">
        <f t="shared" si="56"/>
        <v>1827.447875388194</v>
      </c>
      <c r="K225" s="14"/>
      <c r="L225" s="14">
        <f t="shared" si="57"/>
        <v>1381.5116378730265</v>
      </c>
      <c r="M225" s="13">
        <f t="shared" si="58"/>
        <v>989.8795790853392</v>
      </c>
      <c r="N225" s="14"/>
      <c r="O225" s="14">
        <f t="shared" si="76"/>
        <v>1168.9405189316678</v>
      </c>
      <c r="P225" s="13">
        <f t="shared" si="59"/>
        <v>837.5682963028547</v>
      </c>
      <c r="R225" s="14">
        <f t="shared" si="60"/>
        <v>757.2010955721847</v>
      </c>
      <c r="S225" s="13">
        <f t="shared" si="61"/>
        <v>543.6666666666666</v>
      </c>
      <c r="U225" s="14">
        <f t="shared" si="62"/>
        <v>696.3835949468285</v>
      </c>
      <c r="V225" s="13">
        <f t="shared" si="63"/>
        <v>500</v>
      </c>
      <c r="X225" s="14">
        <f t="shared" si="64"/>
        <v>1671.3206278723883</v>
      </c>
      <c r="Y225" s="13">
        <f t="shared" si="65"/>
        <v>1200</v>
      </c>
      <c r="AA225" s="15">
        <f t="shared" si="68"/>
        <v>44348</v>
      </c>
      <c r="AB225" s="14">
        <f t="shared" si="77"/>
        <v>-671.1145420548605</v>
      </c>
      <c r="AC225" s="14">
        <f t="shared" si="78"/>
        <v>166.4537542479942</v>
      </c>
      <c r="AE225" s="14">
        <f t="shared" si="66"/>
        <v>-421.7954855765023</v>
      </c>
      <c r="AF225" s="14">
        <f t="shared" si="67"/>
        <v>104.61618352672382</v>
      </c>
      <c r="AH225" s="14">
        <f t="shared" si="79"/>
        <v>-181948.53826227854</v>
      </c>
      <c r="AI225" s="14">
        <f t="shared" si="80"/>
        <v>-70376.63158767679</v>
      </c>
      <c r="AK225" s="16">
        <f t="shared" si="69"/>
        <v>0</v>
      </c>
      <c r="AL225" s="16">
        <f t="shared" si="70"/>
        <v>0</v>
      </c>
      <c r="AM225" s="17">
        <f t="shared" si="71"/>
        <v>0</v>
      </c>
      <c r="AN225" s="17">
        <f t="shared" si="72"/>
        <v>0</v>
      </c>
    </row>
    <row r="226" spans="3:40" ht="12.75">
      <c r="C226" s="2">
        <f t="shared" si="73"/>
        <v>163</v>
      </c>
      <c r="D226" s="12">
        <f t="shared" si="74"/>
        <v>44378</v>
      </c>
      <c r="E226" s="12"/>
      <c r="F226" s="13">
        <f t="shared" si="75"/>
        <v>244278.860223969</v>
      </c>
      <c r="G226" s="13">
        <f t="shared" si="54"/>
        <v>175030.48740887485</v>
      </c>
      <c r="H226" s="13"/>
      <c r="I226" s="14">
        <f t="shared" si="55"/>
        <v>2550.4521568046944</v>
      </c>
      <c r="J226" s="13">
        <f t="shared" si="56"/>
        <v>1823.6913697597631</v>
      </c>
      <c r="K226" s="14"/>
      <c r="L226" s="14">
        <f t="shared" si="57"/>
        <v>1374.932214769631</v>
      </c>
      <c r="M226" s="13">
        <f t="shared" si="58"/>
        <v>983.1401884525003</v>
      </c>
      <c r="N226" s="14"/>
      <c r="O226" s="14">
        <f t="shared" si="76"/>
        <v>1175.5199420350634</v>
      </c>
      <c r="P226" s="13">
        <f t="shared" si="59"/>
        <v>840.5511813072628</v>
      </c>
      <c r="R226" s="14">
        <f t="shared" si="60"/>
        <v>758.760805852409</v>
      </c>
      <c r="S226" s="13">
        <f t="shared" si="61"/>
        <v>543.6666666666666</v>
      </c>
      <c r="U226" s="14">
        <f t="shared" si="62"/>
        <v>697.8180311334235</v>
      </c>
      <c r="V226" s="13">
        <f t="shared" si="63"/>
        <v>500</v>
      </c>
      <c r="X226" s="14">
        <f t="shared" si="64"/>
        <v>1674.7632747202163</v>
      </c>
      <c r="Y226" s="13">
        <f t="shared" si="65"/>
        <v>1200</v>
      </c>
      <c r="AA226" s="15">
        <f t="shared" si="68"/>
        <v>44378</v>
      </c>
      <c r="AB226" s="14">
        <f t="shared" si="77"/>
        <v>-667.3580364264299</v>
      </c>
      <c r="AC226" s="14">
        <f t="shared" si="78"/>
        <v>173.19314488083296</v>
      </c>
      <c r="AE226" s="14">
        <f t="shared" si="66"/>
        <v>-418.23381488857274</v>
      </c>
      <c r="AF226" s="14">
        <f t="shared" si="67"/>
        <v>108.5402823407003</v>
      </c>
      <c r="AH226" s="14">
        <f t="shared" si="79"/>
        <v>-182366.77207716712</v>
      </c>
      <c r="AI226" s="14">
        <f t="shared" si="80"/>
        <v>-70268.09130533609</v>
      </c>
      <c r="AK226" s="16">
        <f t="shared" si="69"/>
        <v>0</v>
      </c>
      <c r="AL226" s="16">
        <f t="shared" si="70"/>
        <v>0</v>
      </c>
      <c r="AM226" s="17">
        <f t="shared" si="71"/>
        <v>0</v>
      </c>
      <c r="AN226" s="17">
        <f t="shared" si="72"/>
        <v>0</v>
      </c>
    </row>
    <row r="227" spans="3:40" ht="12.75">
      <c r="C227" s="2">
        <f t="shared" si="73"/>
        <v>164</v>
      </c>
      <c r="D227" s="12">
        <f t="shared" si="74"/>
        <v>44409</v>
      </c>
      <c r="E227" s="12"/>
      <c r="F227" s="13">
        <f t="shared" si="75"/>
        <v>243103.34028193392</v>
      </c>
      <c r="G227" s="13">
        <f t="shared" si="54"/>
        <v>173830.14319601053</v>
      </c>
      <c r="H227" s="13"/>
      <c r="I227" s="14">
        <f t="shared" si="55"/>
        <v>2550.4521568046944</v>
      </c>
      <c r="J227" s="13">
        <f t="shared" si="56"/>
        <v>1819.9425860120639</v>
      </c>
      <c r="K227" s="14"/>
      <c r="L227" s="14">
        <f t="shared" si="57"/>
        <v>1368.3157591503184</v>
      </c>
      <c r="M227" s="13">
        <f t="shared" si="58"/>
        <v>976.3978965631649</v>
      </c>
      <c r="N227" s="14"/>
      <c r="O227" s="14">
        <f t="shared" si="76"/>
        <v>1182.136397654376</v>
      </c>
      <c r="P227" s="13">
        <f t="shared" si="59"/>
        <v>843.544689448899</v>
      </c>
      <c r="R227" s="14">
        <f t="shared" si="60"/>
        <v>760.323728880439</v>
      </c>
      <c r="S227" s="13">
        <f t="shared" si="61"/>
        <v>543.6666666666666</v>
      </c>
      <c r="U227" s="14">
        <f t="shared" si="62"/>
        <v>699.2554220237024</v>
      </c>
      <c r="V227" s="13">
        <f t="shared" si="63"/>
        <v>500</v>
      </c>
      <c r="X227" s="14">
        <f t="shared" si="64"/>
        <v>1678.2130128568858</v>
      </c>
      <c r="Y227" s="13">
        <f t="shared" si="65"/>
        <v>1200</v>
      </c>
      <c r="AA227" s="15">
        <f t="shared" si="68"/>
        <v>44409</v>
      </c>
      <c r="AB227" s="14">
        <f t="shared" si="77"/>
        <v>-663.6092526787306</v>
      </c>
      <c r="AC227" s="14">
        <f t="shared" si="78"/>
        <v>179.9354367701684</v>
      </c>
      <c r="AE227" s="14">
        <f t="shared" si="66"/>
        <v>-414.6939049168227</v>
      </c>
      <c r="AF227" s="14">
        <f t="shared" si="67"/>
        <v>112.44286996591897</v>
      </c>
      <c r="AH227" s="14">
        <f t="shared" si="79"/>
        <v>-182781.46598208393</v>
      </c>
      <c r="AI227" s="14">
        <f t="shared" si="80"/>
        <v>-70155.64843537017</v>
      </c>
      <c r="AK227" s="16">
        <f t="shared" si="69"/>
        <v>0</v>
      </c>
      <c r="AL227" s="16">
        <f t="shared" si="70"/>
        <v>0</v>
      </c>
      <c r="AM227" s="17">
        <f t="shared" si="71"/>
        <v>0</v>
      </c>
      <c r="AN227" s="17">
        <f t="shared" si="72"/>
        <v>0</v>
      </c>
    </row>
    <row r="228" spans="3:40" ht="12.75">
      <c r="C228" s="2">
        <f t="shared" si="73"/>
        <v>165</v>
      </c>
      <c r="D228" s="12">
        <f t="shared" si="74"/>
        <v>44440</v>
      </c>
      <c r="E228" s="12"/>
      <c r="F228" s="13">
        <f t="shared" si="75"/>
        <v>241921.20388427953</v>
      </c>
      <c r="G228" s="13">
        <f t="shared" si="54"/>
        <v>172629.27290504862</v>
      </c>
      <c r="H228" s="13"/>
      <c r="I228" s="14">
        <f t="shared" si="55"/>
        <v>2550.4521568046944</v>
      </c>
      <c r="J228" s="13">
        <f t="shared" si="56"/>
        <v>1816.2015082719818</v>
      </c>
      <c r="K228" s="14"/>
      <c r="L228" s="14">
        <f t="shared" si="57"/>
        <v>1361.6620625762614</v>
      </c>
      <c r="M228" s="13">
        <f t="shared" si="58"/>
        <v>969.6526497113674</v>
      </c>
      <c r="N228" s="14"/>
      <c r="O228" s="14">
        <f t="shared" si="76"/>
        <v>1188.790094228433</v>
      </c>
      <c r="P228" s="13">
        <f t="shared" si="59"/>
        <v>846.5488585606145</v>
      </c>
      <c r="R228" s="14">
        <f t="shared" si="60"/>
        <v>761.8898712740091</v>
      </c>
      <c r="S228" s="13">
        <f t="shared" si="61"/>
        <v>543.6666666666666</v>
      </c>
      <c r="U228" s="14">
        <f t="shared" si="62"/>
        <v>700.6957737038712</v>
      </c>
      <c r="V228" s="13">
        <f t="shared" si="63"/>
        <v>500</v>
      </c>
      <c r="X228" s="14">
        <f t="shared" si="64"/>
        <v>1681.6698568892907</v>
      </c>
      <c r="Y228" s="13">
        <f t="shared" si="65"/>
        <v>1200</v>
      </c>
      <c r="AA228" s="15">
        <f t="shared" si="68"/>
        <v>44440</v>
      </c>
      <c r="AB228" s="14">
        <f t="shared" si="77"/>
        <v>-659.8681749386483</v>
      </c>
      <c r="AC228" s="14">
        <f t="shared" si="78"/>
        <v>186.68068362196618</v>
      </c>
      <c r="AE228" s="14">
        <f t="shared" si="66"/>
        <v>-411.1756365564216</v>
      </c>
      <c r="AF228" s="14">
        <f t="shared" si="67"/>
        <v>116.32406567900713</v>
      </c>
      <c r="AH228" s="14">
        <f t="shared" si="79"/>
        <v>-183192.64161864037</v>
      </c>
      <c r="AI228" s="14">
        <f t="shared" si="80"/>
        <v>-70039.32436969117</v>
      </c>
      <c r="AK228" s="16">
        <f t="shared" si="69"/>
        <v>0</v>
      </c>
      <c r="AL228" s="16">
        <f t="shared" si="70"/>
        <v>0</v>
      </c>
      <c r="AM228" s="17">
        <f t="shared" si="71"/>
        <v>0</v>
      </c>
      <c r="AN228" s="17">
        <f t="shared" si="72"/>
        <v>0</v>
      </c>
    </row>
    <row r="229" spans="3:40" ht="12.75">
      <c r="C229" s="2">
        <f t="shared" si="73"/>
        <v>166</v>
      </c>
      <c r="D229" s="12">
        <f t="shared" si="74"/>
        <v>44470</v>
      </c>
      <c r="E229" s="12"/>
      <c r="F229" s="13">
        <f t="shared" si="75"/>
        <v>240732.4137900511</v>
      </c>
      <c r="G229" s="13">
        <f t="shared" si="54"/>
        <v>171427.8669564263</v>
      </c>
      <c r="H229" s="13"/>
      <c r="I229" s="14">
        <f t="shared" si="55"/>
        <v>2550.4521568046944</v>
      </c>
      <c r="J229" s="13">
        <f t="shared" si="56"/>
        <v>1812.4681206990322</v>
      </c>
      <c r="K229" s="14"/>
      <c r="L229" s="14">
        <f t="shared" si="57"/>
        <v>1354.9709154354277</v>
      </c>
      <c r="M229" s="13">
        <f t="shared" si="58"/>
        <v>962.9043940890351</v>
      </c>
      <c r="N229" s="14"/>
      <c r="O229" s="14">
        <f t="shared" si="76"/>
        <v>1195.4812413692666</v>
      </c>
      <c r="P229" s="13">
        <f t="shared" si="59"/>
        <v>849.563726609997</v>
      </c>
      <c r="R229" s="14">
        <f t="shared" si="60"/>
        <v>763.4592396644853</v>
      </c>
      <c r="S229" s="13">
        <f t="shared" si="61"/>
        <v>543.6666666666666</v>
      </c>
      <c r="U229" s="14">
        <f t="shared" si="62"/>
        <v>702.139092272672</v>
      </c>
      <c r="V229" s="13">
        <f t="shared" si="63"/>
        <v>500</v>
      </c>
      <c r="X229" s="14">
        <f t="shared" si="64"/>
        <v>1685.1338214544128</v>
      </c>
      <c r="Y229" s="13">
        <f t="shared" si="65"/>
        <v>1200</v>
      </c>
      <c r="AA229" s="15">
        <f t="shared" si="68"/>
        <v>44470</v>
      </c>
      <c r="AB229" s="14">
        <f t="shared" si="77"/>
        <v>-656.1347873656987</v>
      </c>
      <c r="AC229" s="14">
        <f t="shared" si="78"/>
        <v>193.42893924429836</v>
      </c>
      <c r="AE229" s="14">
        <f t="shared" si="66"/>
        <v>-407.67889132257613</v>
      </c>
      <c r="AF229" s="14">
        <f t="shared" si="67"/>
        <v>120.18398813667285</v>
      </c>
      <c r="AH229" s="14">
        <f t="shared" si="79"/>
        <v>-183600.32050996294</v>
      </c>
      <c r="AI229" s="14">
        <f t="shared" si="80"/>
        <v>-69919.14038155449</v>
      </c>
      <c r="AK229" s="16">
        <f t="shared" si="69"/>
        <v>0</v>
      </c>
      <c r="AL229" s="16">
        <f t="shared" si="70"/>
        <v>0</v>
      </c>
      <c r="AM229" s="17">
        <f t="shared" si="71"/>
        <v>0</v>
      </c>
      <c r="AN229" s="17">
        <f t="shared" si="72"/>
        <v>0</v>
      </c>
    </row>
    <row r="230" spans="3:40" ht="12.75">
      <c r="C230" s="2">
        <f t="shared" si="73"/>
        <v>167</v>
      </c>
      <c r="D230" s="12">
        <f t="shared" si="74"/>
        <v>44501</v>
      </c>
      <c r="E230" s="12"/>
      <c r="F230" s="13">
        <f t="shared" si="75"/>
        <v>239536.93254868183</v>
      </c>
      <c r="G230" s="13">
        <f t="shared" si="54"/>
        <v>170225.9157523049</v>
      </c>
      <c r="H230" s="13"/>
      <c r="I230" s="14">
        <f t="shared" si="55"/>
        <v>2550.4521568046944</v>
      </c>
      <c r="J230" s="13">
        <f t="shared" si="56"/>
        <v>1808.742407485291</v>
      </c>
      <c r="K230" s="14"/>
      <c r="L230" s="14">
        <f t="shared" si="57"/>
        <v>1348.2421069359762</v>
      </c>
      <c r="M230" s="13">
        <f t="shared" si="58"/>
        <v>956.1530757854405</v>
      </c>
      <c r="N230" s="14"/>
      <c r="O230" s="14">
        <f t="shared" si="76"/>
        <v>1202.2100498687182</v>
      </c>
      <c r="P230" s="13">
        <f t="shared" si="59"/>
        <v>852.5893316998507</v>
      </c>
      <c r="R230" s="14">
        <f t="shared" si="60"/>
        <v>765.0318406968928</v>
      </c>
      <c r="S230" s="13">
        <f t="shared" si="61"/>
        <v>543.6666666666666</v>
      </c>
      <c r="U230" s="14">
        <f t="shared" si="62"/>
        <v>703.5853838414098</v>
      </c>
      <c r="V230" s="13">
        <f t="shared" si="63"/>
        <v>500</v>
      </c>
      <c r="X230" s="14">
        <f t="shared" si="64"/>
        <v>1688.6049212193834</v>
      </c>
      <c r="Y230" s="13">
        <f t="shared" si="65"/>
        <v>1200</v>
      </c>
      <c r="AA230" s="15">
        <f t="shared" si="68"/>
        <v>44501</v>
      </c>
      <c r="AB230" s="14">
        <f t="shared" si="77"/>
        <v>-652.4090741519576</v>
      </c>
      <c r="AC230" s="14">
        <f t="shared" si="78"/>
        <v>200.18025754789312</v>
      </c>
      <c r="AE230" s="14">
        <f t="shared" si="66"/>
        <v>-404.2035513473829</v>
      </c>
      <c r="AF230" s="14">
        <f t="shared" si="67"/>
        <v>124.02275537885292</v>
      </c>
      <c r="AH230" s="14">
        <f t="shared" si="79"/>
        <v>-184004.52406131034</v>
      </c>
      <c r="AI230" s="14">
        <f t="shared" si="80"/>
        <v>-69795.11762617563</v>
      </c>
      <c r="AK230" s="16">
        <f t="shared" si="69"/>
        <v>0</v>
      </c>
      <c r="AL230" s="16">
        <f t="shared" si="70"/>
        <v>0</v>
      </c>
      <c r="AM230" s="17">
        <f t="shared" si="71"/>
        <v>0</v>
      </c>
      <c r="AN230" s="17">
        <f t="shared" si="72"/>
        <v>0</v>
      </c>
    </row>
    <row r="231" spans="3:40" ht="12.75">
      <c r="C231" s="2">
        <f t="shared" si="73"/>
        <v>168</v>
      </c>
      <c r="D231" s="12">
        <f t="shared" si="74"/>
        <v>44531</v>
      </c>
      <c r="E231" s="12"/>
      <c r="F231" s="13">
        <f t="shared" si="75"/>
        <v>238334.7224988131</v>
      </c>
      <c r="G231" s="13">
        <f t="shared" si="54"/>
        <v>169023.40967647222</v>
      </c>
      <c r="H231" s="13"/>
      <c r="I231" s="14">
        <f t="shared" si="55"/>
        <v>2550.4521568046944</v>
      </c>
      <c r="J231" s="13">
        <f t="shared" si="56"/>
        <v>1805.0243528553297</v>
      </c>
      <c r="K231" s="14"/>
      <c r="L231" s="14">
        <f t="shared" si="57"/>
        <v>1341.475425099616</v>
      </c>
      <c r="M231" s="13">
        <f t="shared" si="58"/>
        <v>949.3986407866522</v>
      </c>
      <c r="N231" s="14"/>
      <c r="O231" s="14">
        <f t="shared" si="76"/>
        <v>1208.9767317050785</v>
      </c>
      <c r="P231" s="13">
        <f t="shared" si="59"/>
        <v>855.6257120686774</v>
      </c>
      <c r="R231" s="14">
        <f t="shared" si="60"/>
        <v>766.607681029945</v>
      </c>
      <c r="S231" s="13">
        <f t="shared" si="61"/>
        <v>543.6666666666666</v>
      </c>
      <c r="U231" s="14">
        <f t="shared" si="62"/>
        <v>705.0346545339776</v>
      </c>
      <c r="V231" s="13">
        <f t="shared" si="63"/>
        <v>500</v>
      </c>
      <c r="X231" s="14">
        <f t="shared" si="64"/>
        <v>1692.0831708815463</v>
      </c>
      <c r="Y231" s="13">
        <f t="shared" si="65"/>
        <v>1200</v>
      </c>
      <c r="AA231" s="15">
        <f t="shared" si="68"/>
        <v>44531</v>
      </c>
      <c r="AB231" s="14">
        <f t="shared" si="77"/>
        <v>-648.6910195219962</v>
      </c>
      <c r="AC231" s="14">
        <f t="shared" si="78"/>
        <v>206.93469254668128</v>
      </c>
      <c r="AE231" s="14">
        <f t="shared" si="66"/>
        <v>-400.749499376699</v>
      </c>
      <c r="AF231" s="14">
        <f t="shared" si="67"/>
        <v>127.84048483184166</v>
      </c>
      <c r="AH231" s="14">
        <f t="shared" si="79"/>
        <v>-184405.27356068703</v>
      </c>
      <c r="AI231" s="14">
        <f t="shared" si="80"/>
        <v>-69667.27714134379</v>
      </c>
      <c r="AK231" s="16">
        <f t="shared" si="69"/>
        <v>0</v>
      </c>
      <c r="AL231" s="16">
        <f t="shared" si="70"/>
        <v>0</v>
      </c>
      <c r="AM231" s="17">
        <f t="shared" si="71"/>
        <v>0</v>
      </c>
      <c r="AN231" s="17">
        <f t="shared" si="72"/>
        <v>0</v>
      </c>
    </row>
    <row r="232" spans="3:40" ht="12.75">
      <c r="C232" s="2">
        <f t="shared" si="73"/>
        <v>169</v>
      </c>
      <c r="D232" s="12">
        <f t="shared" si="74"/>
        <v>44562</v>
      </c>
      <c r="E232" s="12"/>
      <c r="F232" s="13">
        <f t="shared" si="75"/>
        <v>237125.745767108</v>
      </c>
      <c r="G232" s="13">
        <f t="shared" si="54"/>
        <v>167820.33909424467</v>
      </c>
      <c r="H232" s="13"/>
      <c r="I232" s="14">
        <f t="shared" si="55"/>
        <v>2550.4521568046944</v>
      </c>
      <c r="J232" s="13">
        <f t="shared" si="56"/>
        <v>1801.3139410661486</v>
      </c>
      <c r="K232" s="14"/>
      <c r="L232" s="14">
        <f t="shared" si="57"/>
        <v>1334.670656754929</v>
      </c>
      <c r="M232" s="13">
        <f t="shared" si="58"/>
        <v>942.6410349749874</v>
      </c>
      <c r="N232" s="14"/>
      <c r="O232" s="14">
        <f t="shared" si="76"/>
        <v>1215.7815000497653</v>
      </c>
      <c r="P232" s="13">
        <f t="shared" si="59"/>
        <v>858.672906091161</v>
      </c>
      <c r="R232" s="14">
        <f t="shared" si="60"/>
        <v>768.1867673360708</v>
      </c>
      <c r="S232" s="13">
        <f t="shared" si="61"/>
        <v>543.6666666666666</v>
      </c>
      <c r="U232" s="14">
        <f t="shared" si="62"/>
        <v>706.4869104868831</v>
      </c>
      <c r="V232" s="13">
        <f t="shared" si="63"/>
        <v>500</v>
      </c>
      <c r="X232" s="14">
        <f t="shared" si="64"/>
        <v>1695.5685851685193</v>
      </c>
      <c r="Y232" s="13">
        <f t="shared" si="65"/>
        <v>1200</v>
      </c>
      <c r="AA232" s="15">
        <f t="shared" si="68"/>
        <v>44562</v>
      </c>
      <c r="AB232" s="14">
        <f t="shared" si="77"/>
        <v>-644.9806077328153</v>
      </c>
      <c r="AC232" s="14">
        <f t="shared" si="78"/>
        <v>213.69229835834574</v>
      </c>
      <c r="AE232" s="14">
        <f t="shared" si="66"/>
        <v>-397.3166187670291</v>
      </c>
      <c r="AF232" s="14">
        <f t="shared" si="67"/>
        <v>131.63729331140536</v>
      </c>
      <c r="AH232" s="14">
        <f t="shared" si="79"/>
        <v>-184802.59017945407</v>
      </c>
      <c r="AI232" s="14">
        <f t="shared" si="80"/>
        <v>-69535.63984803238</v>
      </c>
      <c r="AK232" s="16">
        <f t="shared" si="69"/>
        <v>0</v>
      </c>
      <c r="AL232" s="16">
        <f t="shared" si="70"/>
        <v>0</v>
      </c>
      <c r="AM232" s="17">
        <f t="shared" si="71"/>
        <v>0</v>
      </c>
      <c r="AN232" s="17">
        <f t="shared" si="72"/>
        <v>0</v>
      </c>
    </row>
    <row r="233" spans="3:40" ht="12.75">
      <c r="C233" s="2">
        <f t="shared" si="73"/>
        <v>170</v>
      </c>
      <c r="D233" s="12">
        <f t="shared" si="74"/>
        <v>44593</v>
      </c>
      <c r="E233" s="12"/>
      <c r="F233" s="13">
        <f t="shared" si="75"/>
        <v>235909.9642670582</v>
      </c>
      <c r="G233" s="13">
        <f t="shared" si="54"/>
        <v>166616.69435236932</v>
      </c>
      <c r="H233" s="13"/>
      <c r="I233" s="14">
        <f t="shared" si="55"/>
        <v>2550.4521568046944</v>
      </c>
      <c r="J233" s="13">
        <f t="shared" si="56"/>
        <v>1797.6111564071073</v>
      </c>
      <c r="K233" s="14"/>
      <c r="L233" s="14">
        <f t="shared" si="57"/>
        <v>1327.827587530655</v>
      </c>
      <c r="M233" s="13">
        <f t="shared" si="58"/>
        <v>935.8802041284566</v>
      </c>
      <c r="N233" s="14"/>
      <c r="O233" s="14">
        <f t="shared" si="76"/>
        <v>1222.6245692740395</v>
      </c>
      <c r="P233" s="13">
        <f t="shared" si="59"/>
        <v>861.7309522786505</v>
      </c>
      <c r="R233" s="14">
        <f t="shared" si="60"/>
        <v>769.7691063014428</v>
      </c>
      <c r="S233" s="13">
        <f t="shared" si="61"/>
        <v>543.6666666666666</v>
      </c>
      <c r="U233" s="14">
        <f t="shared" si="62"/>
        <v>707.9421578492729</v>
      </c>
      <c r="V233" s="13">
        <f t="shared" si="63"/>
        <v>500</v>
      </c>
      <c r="X233" s="14">
        <f t="shared" si="64"/>
        <v>1699.061178838255</v>
      </c>
      <c r="Y233" s="13">
        <f t="shared" si="65"/>
        <v>1200</v>
      </c>
      <c r="AA233" s="15">
        <f t="shared" si="68"/>
        <v>44593</v>
      </c>
      <c r="AB233" s="14">
        <f t="shared" si="77"/>
        <v>-641.277823073774</v>
      </c>
      <c r="AC233" s="14">
        <f t="shared" si="78"/>
        <v>220.45312920487652</v>
      </c>
      <c r="AE233" s="14">
        <f t="shared" si="66"/>
        <v>-393.9047934824225</v>
      </c>
      <c r="AF233" s="14">
        <f t="shared" si="67"/>
        <v>135.41329702588314</v>
      </c>
      <c r="AH233" s="14">
        <f t="shared" si="79"/>
        <v>-185196.4949729365</v>
      </c>
      <c r="AI233" s="14">
        <f t="shared" si="80"/>
        <v>-69400.2265510065</v>
      </c>
      <c r="AK233" s="16">
        <f t="shared" si="69"/>
        <v>0</v>
      </c>
      <c r="AL233" s="16">
        <f t="shared" si="70"/>
        <v>0</v>
      </c>
      <c r="AM233" s="17">
        <f t="shared" si="71"/>
        <v>0</v>
      </c>
      <c r="AN233" s="17">
        <f t="shared" si="72"/>
        <v>0</v>
      </c>
    </row>
    <row r="234" spans="3:40" ht="12.75">
      <c r="C234" s="2">
        <f t="shared" si="73"/>
        <v>171</v>
      </c>
      <c r="D234" s="12">
        <f t="shared" si="74"/>
        <v>44621</v>
      </c>
      <c r="E234" s="12"/>
      <c r="F234" s="13">
        <f t="shared" si="75"/>
        <v>234687.33969778416</v>
      </c>
      <c r="G234" s="13">
        <f t="shared" si="54"/>
        <v>165412.46577892476</v>
      </c>
      <c r="H234" s="13"/>
      <c r="I234" s="14">
        <f t="shared" si="55"/>
        <v>2550.4521568046944</v>
      </c>
      <c r="J234" s="13">
        <f t="shared" si="56"/>
        <v>1793.9159831998613</v>
      </c>
      <c r="K234" s="14"/>
      <c r="L234" s="14">
        <f t="shared" si="57"/>
        <v>1320.9460018489367</v>
      </c>
      <c r="M234" s="13">
        <f t="shared" si="58"/>
        <v>929.1160939202133</v>
      </c>
      <c r="N234" s="14"/>
      <c r="O234" s="14">
        <f t="shared" si="76"/>
        <v>1229.5061549557577</v>
      </c>
      <c r="P234" s="13">
        <f t="shared" si="59"/>
        <v>864.7998892796479</v>
      </c>
      <c r="R234" s="14">
        <f t="shared" si="60"/>
        <v>771.3547046260069</v>
      </c>
      <c r="S234" s="13">
        <f t="shared" si="61"/>
        <v>543.6666666666666</v>
      </c>
      <c r="U234" s="14">
        <f t="shared" si="62"/>
        <v>709.4004027829616</v>
      </c>
      <c r="V234" s="13">
        <f t="shared" si="63"/>
        <v>500</v>
      </c>
      <c r="X234" s="14">
        <f t="shared" si="64"/>
        <v>1702.5609666791079</v>
      </c>
      <c r="Y234" s="13">
        <f t="shared" si="65"/>
        <v>1200</v>
      </c>
      <c r="AA234" s="15">
        <f t="shared" si="68"/>
        <v>44621</v>
      </c>
      <c r="AB234" s="14">
        <f t="shared" si="77"/>
        <v>-637.5826498665278</v>
      </c>
      <c r="AC234" s="14">
        <f t="shared" si="78"/>
        <v>227.21723941312007</v>
      </c>
      <c r="AE234" s="14">
        <f t="shared" si="66"/>
        <v>-390.5139080913934</v>
      </c>
      <c r="AF234" s="14">
        <f t="shared" si="67"/>
        <v>139.1686115792681</v>
      </c>
      <c r="AH234" s="14">
        <f t="shared" si="79"/>
        <v>-185587.00888102787</v>
      </c>
      <c r="AI234" s="14">
        <f t="shared" si="80"/>
        <v>-69261.05793942724</v>
      </c>
      <c r="AK234" s="16">
        <f t="shared" si="69"/>
        <v>0</v>
      </c>
      <c r="AL234" s="16">
        <f t="shared" si="70"/>
        <v>0</v>
      </c>
      <c r="AM234" s="17">
        <f t="shared" si="71"/>
        <v>0</v>
      </c>
      <c r="AN234" s="17">
        <f t="shared" si="72"/>
        <v>0</v>
      </c>
    </row>
    <row r="235" spans="3:40" ht="12.75">
      <c r="C235" s="2">
        <f t="shared" si="73"/>
        <v>172</v>
      </c>
      <c r="D235" s="12">
        <f t="shared" si="74"/>
        <v>44652</v>
      </c>
      <c r="E235" s="12"/>
      <c r="F235" s="13">
        <f t="shared" si="75"/>
        <v>233457.8335428284</v>
      </c>
      <c r="G235" s="13">
        <f t="shared" si="54"/>
        <v>164207.64368322288</v>
      </c>
      <c r="H235" s="13"/>
      <c r="I235" s="14">
        <f t="shared" si="55"/>
        <v>2550.4521568046944</v>
      </c>
      <c r="J235" s="13">
        <f t="shared" si="56"/>
        <v>1790.2284057982952</v>
      </c>
      <c r="K235" s="14"/>
      <c r="L235" s="14">
        <f t="shared" si="57"/>
        <v>1314.0256829185294</v>
      </c>
      <c r="M235" s="13">
        <f t="shared" si="58"/>
        <v>922.3486499179976</v>
      </c>
      <c r="N235" s="14"/>
      <c r="O235" s="14">
        <f t="shared" si="76"/>
        <v>1236.426473886165</v>
      </c>
      <c r="P235" s="13">
        <f t="shared" si="59"/>
        <v>867.8797558802976</v>
      </c>
      <c r="R235" s="14">
        <f t="shared" si="60"/>
        <v>772.9435690235094</v>
      </c>
      <c r="S235" s="13">
        <f t="shared" si="61"/>
        <v>543.6666666666666</v>
      </c>
      <c r="U235" s="14">
        <f t="shared" si="62"/>
        <v>710.861651462455</v>
      </c>
      <c r="V235" s="13">
        <f t="shared" si="63"/>
        <v>500</v>
      </c>
      <c r="X235" s="14">
        <f t="shared" si="64"/>
        <v>1706.0679635098923</v>
      </c>
      <c r="Y235" s="13">
        <f t="shared" si="65"/>
        <v>1200</v>
      </c>
      <c r="AA235" s="15">
        <f t="shared" si="68"/>
        <v>44652</v>
      </c>
      <c r="AB235" s="14">
        <f t="shared" si="77"/>
        <v>-633.8950724649617</v>
      </c>
      <c r="AC235" s="14">
        <f t="shared" si="78"/>
        <v>233.9846834153359</v>
      </c>
      <c r="AE235" s="14">
        <f t="shared" si="66"/>
        <v>-387.1438477638522</v>
      </c>
      <c r="AF235" s="14">
        <f t="shared" si="67"/>
        <v>142.90335197427655</v>
      </c>
      <c r="AH235" s="14">
        <f t="shared" si="79"/>
        <v>-185974.15272879173</v>
      </c>
      <c r="AI235" s="14">
        <f t="shared" si="80"/>
        <v>-69118.15458745295</v>
      </c>
      <c r="AK235" s="16">
        <f t="shared" si="69"/>
        <v>0</v>
      </c>
      <c r="AL235" s="16">
        <f t="shared" si="70"/>
        <v>0</v>
      </c>
      <c r="AM235" s="17">
        <f t="shared" si="71"/>
        <v>0</v>
      </c>
      <c r="AN235" s="17">
        <f t="shared" si="72"/>
        <v>0</v>
      </c>
    </row>
    <row r="236" spans="3:40" ht="12.75">
      <c r="C236" s="2">
        <f t="shared" si="73"/>
        <v>173</v>
      </c>
      <c r="D236" s="12">
        <f t="shared" si="74"/>
        <v>44682</v>
      </c>
      <c r="E236" s="12"/>
      <c r="F236" s="13">
        <f t="shared" si="75"/>
        <v>232221.4070689422</v>
      </c>
      <c r="G236" s="13">
        <f t="shared" si="54"/>
        <v>163002.21835570963</v>
      </c>
      <c r="H236" s="13"/>
      <c r="I236" s="14">
        <f t="shared" si="55"/>
        <v>2550.4521568046944</v>
      </c>
      <c r="J236" s="13">
        <f t="shared" si="56"/>
        <v>1786.5484085884543</v>
      </c>
      <c r="K236" s="14"/>
      <c r="L236" s="14">
        <f t="shared" si="57"/>
        <v>1307.0664127279715</v>
      </c>
      <c r="M236" s="13">
        <f t="shared" si="58"/>
        <v>915.5778175835803</v>
      </c>
      <c r="N236" s="14"/>
      <c r="O236" s="14">
        <f t="shared" si="76"/>
        <v>1243.3857440767229</v>
      </c>
      <c r="P236" s="13">
        <f t="shared" si="59"/>
        <v>870.9705910048741</v>
      </c>
      <c r="R236" s="14">
        <f t="shared" si="60"/>
        <v>774.5357062215259</v>
      </c>
      <c r="S236" s="13">
        <f t="shared" si="61"/>
        <v>543.6666666666666</v>
      </c>
      <c r="U236" s="14">
        <f t="shared" si="62"/>
        <v>712.3259100749779</v>
      </c>
      <c r="V236" s="13">
        <f t="shared" si="63"/>
        <v>500</v>
      </c>
      <c r="X236" s="14">
        <f t="shared" si="64"/>
        <v>1709.5821841799468</v>
      </c>
      <c r="Y236" s="13">
        <f t="shared" si="65"/>
        <v>1200</v>
      </c>
      <c r="AA236" s="15">
        <f t="shared" si="68"/>
        <v>44682</v>
      </c>
      <c r="AB236" s="14">
        <f t="shared" si="77"/>
        <v>-630.2150752551211</v>
      </c>
      <c r="AC236" s="14">
        <f t="shared" si="78"/>
        <v>240.75551574975304</v>
      </c>
      <c r="AE236" s="14">
        <f t="shared" si="66"/>
        <v>-383.79449826805154</v>
      </c>
      <c r="AF236" s="14">
        <f t="shared" si="67"/>
        <v>146.6176326154007</v>
      </c>
      <c r="AH236" s="14">
        <f t="shared" si="79"/>
        <v>-186357.94722705978</v>
      </c>
      <c r="AI236" s="14">
        <f t="shared" si="80"/>
        <v>-68971.53695483756</v>
      </c>
      <c r="AK236" s="16">
        <f t="shared" si="69"/>
        <v>0</v>
      </c>
      <c r="AL236" s="16">
        <f t="shared" si="70"/>
        <v>0</v>
      </c>
      <c r="AM236" s="17">
        <f t="shared" si="71"/>
        <v>0</v>
      </c>
      <c r="AN236" s="17">
        <f t="shared" si="72"/>
        <v>0</v>
      </c>
    </row>
    <row r="237" spans="3:40" ht="12.75">
      <c r="C237" s="2">
        <f t="shared" si="73"/>
        <v>174</v>
      </c>
      <c r="D237" s="12">
        <f t="shared" si="74"/>
        <v>44713</v>
      </c>
      <c r="E237" s="12"/>
      <c r="F237" s="13">
        <f t="shared" si="75"/>
        <v>230978.02132486546</v>
      </c>
      <c r="G237" s="13">
        <f t="shared" si="54"/>
        <v>161796.18006786559</v>
      </c>
      <c r="H237" s="13"/>
      <c r="I237" s="14">
        <f t="shared" si="55"/>
        <v>2550.4521568046944</v>
      </c>
      <c r="J237" s="13">
        <f t="shared" si="56"/>
        <v>1782.8759759884817</v>
      </c>
      <c r="K237" s="14"/>
      <c r="L237" s="14">
        <f t="shared" si="57"/>
        <v>1300.0679720387159</v>
      </c>
      <c r="M237" s="13">
        <f t="shared" si="58"/>
        <v>908.803542272205</v>
      </c>
      <c r="N237" s="14"/>
      <c r="O237" s="14">
        <f t="shared" si="76"/>
        <v>1250.3841847659785</v>
      </c>
      <c r="P237" s="13">
        <f t="shared" si="59"/>
        <v>874.0724337162766</v>
      </c>
      <c r="R237" s="14">
        <f t="shared" si="60"/>
        <v>776.1311229614894</v>
      </c>
      <c r="S237" s="13">
        <f t="shared" si="61"/>
        <v>543.6666666666666</v>
      </c>
      <c r="U237" s="14">
        <f t="shared" si="62"/>
        <v>713.7931848204992</v>
      </c>
      <c r="V237" s="13">
        <f t="shared" si="63"/>
        <v>500</v>
      </c>
      <c r="X237" s="14">
        <f t="shared" si="64"/>
        <v>1713.1036435691979</v>
      </c>
      <c r="Y237" s="13">
        <f t="shared" si="65"/>
        <v>1200</v>
      </c>
      <c r="AA237" s="15">
        <f t="shared" si="68"/>
        <v>44713</v>
      </c>
      <c r="AB237" s="14">
        <f t="shared" si="77"/>
        <v>-626.5426426551485</v>
      </c>
      <c r="AC237" s="14">
        <f t="shared" si="78"/>
        <v>247.5297910611281</v>
      </c>
      <c r="AE237" s="14">
        <f t="shared" si="66"/>
        <v>-380.4657459675501</v>
      </c>
      <c r="AF237" s="14">
        <f t="shared" si="67"/>
        <v>150.31156731194608</v>
      </c>
      <c r="AH237" s="14">
        <f t="shared" si="79"/>
        <v>-186738.41297302733</v>
      </c>
      <c r="AI237" s="14">
        <f t="shared" si="80"/>
        <v>-68821.22538752561</v>
      </c>
      <c r="AK237" s="16">
        <f t="shared" si="69"/>
        <v>0</v>
      </c>
      <c r="AL237" s="16">
        <f t="shared" si="70"/>
        <v>0</v>
      </c>
      <c r="AM237" s="17">
        <f t="shared" si="71"/>
        <v>0</v>
      </c>
      <c r="AN237" s="17">
        <f t="shared" si="72"/>
        <v>0</v>
      </c>
    </row>
    <row r="238" spans="3:40" ht="12.75">
      <c r="C238" s="2">
        <f t="shared" si="73"/>
        <v>175</v>
      </c>
      <c r="D238" s="12">
        <f t="shared" si="74"/>
        <v>44743</v>
      </c>
      <c r="E238" s="12"/>
      <c r="F238" s="13">
        <f t="shared" si="75"/>
        <v>229727.63714009948</v>
      </c>
      <c r="G238" s="13">
        <f t="shared" si="54"/>
        <v>160589.51907210652</v>
      </c>
      <c r="H238" s="13"/>
      <c r="I238" s="14">
        <f t="shared" si="55"/>
        <v>2550.4521568046944</v>
      </c>
      <c r="J238" s="13">
        <f t="shared" si="56"/>
        <v>1779.2110924485498</v>
      </c>
      <c r="K238" s="14"/>
      <c r="L238" s="14">
        <f t="shared" si="57"/>
        <v>1293.0301403782235</v>
      </c>
      <c r="M238" s="13">
        <f t="shared" si="58"/>
        <v>902.0257692320286</v>
      </c>
      <c r="N238" s="14"/>
      <c r="O238" s="14">
        <f t="shared" si="76"/>
        <v>1257.422016426471</v>
      </c>
      <c r="P238" s="13">
        <f t="shared" si="59"/>
        <v>877.1853232165213</v>
      </c>
      <c r="R238" s="14">
        <f t="shared" si="60"/>
        <v>777.7298259987193</v>
      </c>
      <c r="S238" s="13">
        <f t="shared" si="61"/>
        <v>543.6666666666666</v>
      </c>
      <c r="U238" s="14">
        <f t="shared" si="62"/>
        <v>715.2634819117591</v>
      </c>
      <c r="V238" s="13">
        <f t="shared" si="63"/>
        <v>500</v>
      </c>
      <c r="X238" s="14">
        <f t="shared" si="64"/>
        <v>1716.6323565882217</v>
      </c>
      <c r="Y238" s="13">
        <f t="shared" si="65"/>
        <v>1200</v>
      </c>
      <c r="AA238" s="15">
        <f t="shared" si="68"/>
        <v>44743</v>
      </c>
      <c r="AB238" s="14">
        <f t="shared" si="77"/>
        <v>-622.8777591152166</v>
      </c>
      <c r="AC238" s="14">
        <f t="shared" si="78"/>
        <v>254.3075641013047</v>
      </c>
      <c r="AE238" s="14">
        <f t="shared" si="66"/>
        <v>-377.15747781819033</v>
      </c>
      <c r="AF238" s="14">
        <f t="shared" si="67"/>
        <v>153.98526928105358</v>
      </c>
      <c r="AH238" s="14">
        <f t="shared" si="79"/>
        <v>-187115.57045084552</v>
      </c>
      <c r="AI238" s="14">
        <f t="shared" si="80"/>
        <v>-68667.24011824456</v>
      </c>
      <c r="AK238" s="16">
        <f t="shared" si="69"/>
        <v>0</v>
      </c>
      <c r="AL238" s="16">
        <f t="shared" si="70"/>
        <v>0</v>
      </c>
      <c r="AM238" s="17">
        <f t="shared" si="71"/>
        <v>0</v>
      </c>
      <c r="AN238" s="17">
        <f t="shared" si="72"/>
        <v>0</v>
      </c>
    </row>
    <row r="239" spans="3:40" ht="12.75">
      <c r="C239" s="2">
        <f t="shared" si="73"/>
        <v>176</v>
      </c>
      <c r="D239" s="12">
        <f t="shared" si="74"/>
        <v>44774</v>
      </c>
      <c r="E239" s="12"/>
      <c r="F239" s="13">
        <f t="shared" si="75"/>
        <v>228470.215123673</v>
      </c>
      <c r="G239" s="13">
        <f t="shared" si="54"/>
        <v>159382.22560168325</v>
      </c>
      <c r="H239" s="13"/>
      <c r="I239" s="14">
        <f t="shared" si="55"/>
        <v>2550.4521568046944</v>
      </c>
      <c r="J239" s="13">
        <f t="shared" si="56"/>
        <v>1775.5537424507943</v>
      </c>
      <c r="K239" s="14"/>
      <c r="L239" s="14">
        <f t="shared" si="57"/>
        <v>1285.9526960330181</v>
      </c>
      <c r="M239" s="13">
        <f t="shared" si="58"/>
        <v>895.2444436035584</v>
      </c>
      <c r="N239" s="14"/>
      <c r="O239" s="14">
        <f t="shared" si="76"/>
        <v>1264.4994607716762</v>
      </c>
      <c r="P239" s="13">
        <f t="shared" si="59"/>
        <v>880.3092988472359</v>
      </c>
      <c r="R239" s="14">
        <f t="shared" si="60"/>
        <v>779.3318221024499</v>
      </c>
      <c r="S239" s="13">
        <f t="shared" si="61"/>
        <v>543.6666666666666</v>
      </c>
      <c r="U239" s="14">
        <f t="shared" si="62"/>
        <v>716.736807574295</v>
      </c>
      <c r="V239" s="13">
        <f t="shared" si="63"/>
        <v>500</v>
      </c>
      <c r="X239" s="14">
        <f t="shared" si="64"/>
        <v>1720.1683381783077</v>
      </c>
      <c r="Y239" s="13">
        <f t="shared" si="65"/>
        <v>1200</v>
      </c>
      <c r="AA239" s="15">
        <f t="shared" si="68"/>
        <v>44774</v>
      </c>
      <c r="AB239" s="14">
        <f t="shared" si="77"/>
        <v>-619.2204091174608</v>
      </c>
      <c r="AC239" s="14">
        <f t="shared" si="78"/>
        <v>261.08888972977513</v>
      </c>
      <c r="AE239" s="14">
        <f t="shared" si="66"/>
        <v>-373.8695813650903</v>
      </c>
      <c r="AF239" s="14">
        <f t="shared" si="67"/>
        <v>157.63885115070696</v>
      </c>
      <c r="AH239" s="14">
        <f t="shared" si="79"/>
        <v>-187489.4400322106</v>
      </c>
      <c r="AI239" s="14">
        <f t="shared" si="80"/>
        <v>-68509.60126709385</v>
      </c>
      <c r="AK239" s="16">
        <f t="shared" si="69"/>
        <v>0</v>
      </c>
      <c r="AL239" s="16">
        <f t="shared" si="70"/>
        <v>0</v>
      </c>
      <c r="AM239" s="17">
        <f t="shared" si="71"/>
        <v>0</v>
      </c>
      <c r="AN239" s="17">
        <f t="shared" si="72"/>
        <v>0</v>
      </c>
    </row>
    <row r="240" spans="3:40" ht="12.75">
      <c r="C240" s="2">
        <f t="shared" si="73"/>
        <v>177</v>
      </c>
      <c r="D240" s="12">
        <f t="shared" si="74"/>
        <v>44805</v>
      </c>
      <c r="E240" s="12"/>
      <c r="F240" s="13">
        <f t="shared" si="75"/>
        <v>227205.71566290132</v>
      </c>
      <c r="G240" s="13">
        <f t="shared" si="54"/>
        <v>158174.2898705815</v>
      </c>
      <c r="H240" s="13"/>
      <c r="I240" s="14">
        <f t="shared" si="55"/>
        <v>2550.4521568046944</v>
      </c>
      <c r="J240" s="13">
        <f t="shared" si="56"/>
        <v>1771.903910509251</v>
      </c>
      <c r="K240" s="14"/>
      <c r="L240" s="14">
        <f t="shared" si="57"/>
        <v>1278.835416041701</v>
      </c>
      <c r="M240" s="13">
        <f t="shared" si="58"/>
        <v>888.4595104190915</v>
      </c>
      <c r="N240" s="14"/>
      <c r="O240" s="14">
        <f t="shared" si="76"/>
        <v>1271.6167407629935</v>
      </c>
      <c r="P240" s="13">
        <f t="shared" si="59"/>
        <v>883.4444000901595</v>
      </c>
      <c r="R240" s="14">
        <f t="shared" si="60"/>
        <v>780.9371180558593</v>
      </c>
      <c r="S240" s="13">
        <f t="shared" si="61"/>
        <v>543.6666666666666</v>
      </c>
      <c r="U240" s="14">
        <f t="shared" si="62"/>
        <v>718.2131680464679</v>
      </c>
      <c r="V240" s="13">
        <f t="shared" si="63"/>
        <v>500</v>
      </c>
      <c r="X240" s="14">
        <f t="shared" si="64"/>
        <v>1723.7116033115228</v>
      </c>
      <c r="Y240" s="13">
        <f t="shared" si="65"/>
        <v>1200</v>
      </c>
      <c r="AA240" s="15">
        <f t="shared" si="68"/>
        <v>44805</v>
      </c>
      <c r="AB240" s="14">
        <f t="shared" si="77"/>
        <v>-615.5705771759176</v>
      </c>
      <c r="AC240" s="14">
        <f t="shared" si="78"/>
        <v>267.87382291424194</v>
      </c>
      <c r="AE240" s="14">
        <f t="shared" si="66"/>
        <v>-370.6019447396541</v>
      </c>
      <c r="AF240" s="14">
        <f t="shared" si="67"/>
        <v>161.27242496272385</v>
      </c>
      <c r="AH240" s="14">
        <f t="shared" si="79"/>
        <v>-187860.04197695028</v>
      </c>
      <c r="AI240" s="14">
        <f t="shared" si="80"/>
        <v>-68348.32884213113</v>
      </c>
      <c r="AK240" s="16">
        <f t="shared" si="69"/>
        <v>0</v>
      </c>
      <c r="AL240" s="16">
        <f t="shared" si="70"/>
        <v>0</v>
      </c>
      <c r="AM240" s="17">
        <f t="shared" si="71"/>
        <v>0</v>
      </c>
      <c r="AN240" s="17">
        <f t="shared" si="72"/>
        <v>0</v>
      </c>
    </row>
    <row r="241" spans="3:40" ht="12.75">
      <c r="C241" s="2">
        <f t="shared" si="73"/>
        <v>178</v>
      </c>
      <c r="D241" s="12">
        <f t="shared" si="74"/>
        <v>44835</v>
      </c>
      <c r="E241" s="12"/>
      <c r="F241" s="13">
        <f t="shared" si="75"/>
        <v>225934.0989221383</v>
      </c>
      <c r="G241" s="13">
        <f t="shared" si="54"/>
        <v>156965.70207342145</v>
      </c>
      <c r="H241" s="13"/>
      <c r="I241" s="14">
        <f t="shared" si="55"/>
        <v>2550.4521568046944</v>
      </c>
      <c r="J241" s="13">
        <f t="shared" si="56"/>
        <v>1768.2615811697876</v>
      </c>
      <c r="K241" s="14"/>
      <c r="L241" s="14">
        <f t="shared" si="57"/>
        <v>1271.6780761879274</v>
      </c>
      <c r="M241" s="13">
        <f t="shared" si="58"/>
        <v>881.670914602149</v>
      </c>
      <c r="N241" s="14"/>
      <c r="O241" s="14">
        <f t="shared" si="76"/>
        <v>1278.774080616767</v>
      </c>
      <c r="P241" s="13">
        <f t="shared" si="59"/>
        <v>886.5906665676387</v>
      </c>
      <c r="R241" s="14">
        <f t="shared" si="60"/>
        <v>782.5457206560973</v>
      </c>
      <c r="S241" s="13">
        <f t="shared" si="61"/>
        <v>543.6666666666666</v>
      </c>
      <c r="U241" s="14">
        <f t="shared" si="62"/>
        <v>719.6925695794887</v>
      </c>
      <c r="V241" s="13">
        <f t="shared" si="63"/>
        <v>500</v>
      </c>
      <c r="X241" s="14">
        <f t="shared" si="64"/>
        <v>1727.2621669907728</v>
      </c>
      <c r="Y241" s="13">
        <f t="shared" si="65"/>
        <v>1200</v>
      </c>
      <c r="AA241" s="15">
        <f t="shared" si="68"/>
        <v>44835</v>
      </c>
      <c r="AB241" s="14">
        <f t="shared" si="77"/>
        <v>-611.9282478364544</v>
      </c>
      <c r="AC241" s="14">
        <f t="shared" si="78"/>
        <v>274.6624187311843</v>
      </c>
      <c r="AE241" s="14">
        <f t="shared" si="66"/>
        <v>-367.35445665659205</v>
      </c>
      <c r="AF241" s="14">
        <f t="shared" si="67"/>
        <v>164.88610217573412</v>
      </c>
      <c r="AH241" s="14">
        <f t="shared" si="79"/>
        <v>-188227.39643360686</v>
      </c>
      <c r="AI241" s="14">
        <f t="shared" si="80"/>
        <v>-68183.4427399554</v>
      </c>
      <c r="AK241" s="16">
        <f t="shared" si="69"/>
        <v>0</v>
      </c>
      <c r="AL241" s="16">
        <f t="shared" si="70"/>
        <v>0</v>
      </c>
      <c r="AM241" s="17">
        <f t="shared" si="71"/>
        <v>0</v>
      </c>
      <c r="AN241" s="17">
        <f t="shared" si="72"/>
        <v>0</v>
      </c>
    </row>
    <row r="242" spans="3:40" ht="12.75">
      <c r="C242" s="2">
        <f t="shared" si="73"/>
        <v>179</v>
      </c>
      <c r="D242" s="12">
        <f t="shared" si="74"/>
        <v>44866</v>
      </c>
      <c r="E242" s="12"/>
      <c r="F242" s="13">
        <f t="shared" si="75"/>
        <v>224655.32484152153</v>
      </c>
      <c r="G242" s="13">
        <f t="shared" si="54"/>
        <v>155756.45238535688</v>
      </c>
      <c r="H242" s="13"/>
      <c r="I242" s="14">
        <f t="shared" si="55"/>
        <v>2550.4521568046944</v>
      </c>
      <c r="J242" s="13">
        <f t="shared" si="56"/>
        <v>1764.6267390100404</v>
      </c>
      <c r="K242" s="14"/>
      <c r="L242" s="14">
        <f t="shared" si="57"/>
        <v>1264.4804509933429</v>
      </c>
      <c r="M242" s="13">
        <f t="shared" si="58"/>
        <v>874.8786009669095</v>
      </c>
      <c r="N242" s="14"/>
      <c r="O242" s="14">
        <f t="shared" si="76"/>
        <v>1285.9717058113515</v>
      </c>
      <c r="P242" s="13">
        <f t="shared" si="59"/>
        <v>889.748138043131</v>
      </c>
      <c r="R242" s="14">
        <f t="shared" si="60"/>
        <v>784.157636714315</v>
      </c>
      <c r="S242" s="13">
        <f t="shared" si="61"/>
        <v>543.6666666666666</v>
      </c>
      <c r="U242" s="14">
        <f t="shared" si="62"/>
        <v>721.1750184374449</v>
      </c>
      <c r="V242" s="13">
        <f t="shared" si="63"/>
        <v>500</v>
      </c>
      <c r="X242" s="14">
        <f t="shared" si="64"/>
        <v>1730.8200442498678</v>
      </c>
      <c r="Y242" s="13">
        <f t="shared" si="65"/>
        <v>1200</v>
      </c>
      <c r="AA242" s="15">
        <f t="shared" si="68"/>
        <v>44866</v>
      </c>
      <c r="AB242" s="14">
        <f t="shared" si="77"/>
        <v>-608.2934056767072</v>
      </c>
      <c r="AC242" s="14">
        <f t="shared" si="78"/>
        <v>281.45473236642385</v>
      </c>
      <c r="AE242" s="14">
        <f t="shared" si="66"/>
        <v>-364.1270064109608</v>
      </c>
      <c r="AF242" s="14">
        <f t="shared" si="67"/>
        <v>168.47999366814187</v>
      </c>
      <c r="AH242" s="14">
        <f t="shared" si="79"/>
        <v>-188591.52344001783</v>
      </c>
      <c r="AI242" s="14">
        <f t="shared" si="80"/>
        <v>-68014.96274628726</v>
      </c>
      <c r="AK242" s="16">
        <f t="shared" si="69"/>
        <v>0</v>
      </c>
      <c r="AL242" s="16">
        <f t="shared" si="70"/>
        <v>0</v>
      </c>
      <c r="AM242" s="17">
        <f t="shared" si="71"/>
        <v>0</v>
      </c>
      <c r="AN242" s="17">
        <f t="shared" si="72"/>
        <v>0</v>
      </c>
    </row>
    <row r="243" spans="3:40" ht="12.75">
      <c r="C243" s="2">
        <f t="shared" si="73"/>
        <v>180</v>
      </c>
      <c r="D243" s="12">
        <f t="shared" si="74"/>
        <v>44896</v>
      </c>
      <c r="E243" s="12"/>
      <c r="F243" s="13">
        <f t="shared" si="75"/>
        <v>223369.35313571017</v>
      </c>
      <c r="G243" s="13">
        <f t="shared" si="54"/>
        <v>154546.53096197415</v>
      </c>
      <c r="H243" s="13"/>
      <c r="I243" s="14">
        <f t="shared" si="55"/>
        <v>2550.4521568046944</v>
      </c>
      <c r="J243" s="13">
        <f t="shared" si="56"/>
        <v>1760.9993686393457</v>
      </c>
      <c r="K243" s="14"/>
      <c r="L243" s="14">
        <f t="shared" si="57"/>
        <v>1257.2423137104802</v>
      </c>
      <c r="M243" s="13">
        <f t="shared" si="58"/>
        <v>868.0825142176416</v>
      </c>
      <c r="N243" s="14"/>
      <c r="O243" s="14">
        <f t="shared" si="76"/>
        <v>1293.2098430942142</v>
      </c>
      <c r="P243" s="13">
        <f t="shared" si="59"/>
        <v>892.9168544217041</v>
      </c>
      <c r="R243" s="14">
        <f t="shared" si="60"/>
        <v>785.7728730556934</v>
      </c>
      <c r="S243" s="13">
        <f t="shared" si="61"/>
        <v>543.6666666666666</v>
      </c>
      <c r="U243" s="14">
        <f t="shared" si="62"/>
        <v>722.6605208973269</v>
      </c>
      <c r="V243" s="13">
        <f t="shared" si="63"/>
        <v>500</v>
      </c>
      <c r="X243" s="14">
        <f t="shared" si="64"/>
        <v>1734.3852501535846</v>
      </c>
      <c r="Y243" s="13">
        <f t="shared" si="65"/>
        <v>1200</v>
      </c>
      <c r="AA243" s="15">
        <f t="shared" si="68"/>
        <v>44896</v>
      </c>
      <c r="AB243" s="14">
        <f t="shared" si="77"/>
        <v>-604.6660353060124</v>
      </c>
      <c r="AC243" s="14">
        <f t="shared" si="78"/>
        <v>288.2508191156917</v>
      </c>
      <c r="AE243" s="14">
        <f t="shared" si="66"/>
        <v>-360.9194838752139</v>
      </c>
      <c r="AF243" s="14">
        <f t="shared" si="67"/>
        <v>172.05420974107196</v>
      </c>
      <c r="AH243" s="14">
        <f t="shared" si="79"/>
        <v>-188952.44292389305</v>
      </c>
      <c r="AI243" s="14">
        <f t="shared" si="80"/>
        <v>-67842.9085365462</v>
      </c>
      <c r="AK243" s="16">
        <f t="shared" si="69"/>
        <v>0</v>
      </c>
      <c r="AL243" s="16">
        <f t="shared" si="70"/>
        <v>0</v>
      </c>
      <c r="AM243" s="17">
        <f t="shared" si="71"/>
        <v>0</v>
      </c>
      <c r="AN243" s="17">
        <f t="shared" si="72"/>
        <v>0</v>
      </c>
    </row>
    <row r="244" spans="3:40" ht="12.75">
      <c r="C244" s="2">
        <f t="shared" si="73"/>
        <v>181</v>
      </c>
      <c r="D244" s="12">
        <f t="shared" si="74"/>
        <v>44927</v>
      </c>
      <c r="E244" s="12"/>
      <c r="F244" s="13">
        <f t="shared" si="75"/>
        <v>222076.14329261595</v>
      </c>
      <c r="G244" s="13">
        <f t="shared" si="54"/>
        <v>153335.92793919047</v>
      </c>
      <c r="H244" s="13"/>
      <c r="I244" s="14">
        <f t="shared" si="55"/>
        <v>2550.4521568046944</v>
      </c>
      <c r="J244" s="13">
        <f t="shared" si="56"/>
        <v>1757.3794546986817</v>
      </c>
      <c r="K244" s="14"/>
      <c r="L244" s="14">
        <f t="shared" si="57"/>
        <v>1249.963436315616</v>
      </c>
      <c r="M244" s="13">
        <f t="shared" si="58"/>
        <v>861.2825989481366</v>
      </c>
      <c r="N244" s="14"/>
      <c r="O244" s="14">
        <f t="shared" si="76"/>
        <v>1300.4887204890783</v>
      </c>
      <c r="P244" s="13">
        <f t="shared" si="59"/>
        <v>896.096855750545</v>
      </c>
      <c r="R244" s="14">
        <f t="shared" si="60"/>
        <v>787.3914365194727</v>
      </c>
      <c r="S244" s="13">
        <f t="shared" si="61"/>
        <v>543.6666666666666</v>
      </c>
      <c r="U244" s="14">
        <f t="shared" si="62"/>
        <v>724.1490832490553</v>
      </c>
      <c r="V244" s="13">
        <f t="shared" si="63"/>
        <v>500</v>
      </c>
      <c r="X244" s="14">
        <f t="shared" si="64"/>
        <v>1737.9577997977326</v>
      </c>
      <c r="Y244" s="13">
        <f t="shared" si="65"/>
        <v>1200</v>
      </c>
      <c r="AA244" s="15">
        <f t="shared" si="68"/>
        <v>44927</v>
      </c>
      <c r="AB244" s="14">
        <f t="shared" si="77"/>
        <v>-601.0461213653484</v>
      </c>
      <c r="AC244" s="14">
        <f t="shared" si="78"/>
        <v>295.0507343851966</v>
      </c>
      <c r="AE244" s="14">
        <f t="shared" si="66"/>
        <v>-357.73177949627353</v>
      </c>
      <c r="AF244" s="14">
        <f t="shared" si="67"/>
        <v>175.60886012130226</v>
      </c>
      <c r="AH244" s="14">
        <f t="shared" si="79"/>
        <v>-189310.17470338932</v>
      </c>
      <c r="AI244" s="14">
        <f t="shared" si="80"/>
        <v>-67667.2996764249</v>
      </c>
      <c r="AK244" s="16">
        <f t="shared" si="69"/>
        <v>0</v>
      </c>
      <c r="AL244" s="16">
        <f t="shared" si="70"/>
        <v>0</v>
      </c>
      <c r="AM244" s="17">
        <f t="shared" si="71"/>
        <v>0</v>
      </c>
      <c r="AN244" s="17">
        <f t="shared" si="72"/>
        <v>0</v>
      </c>
    </row>
    <row r="245" spans="3:40" ht="12.75">
      <c r="C245" s="2">
        <f t="shared" si="73"/>
        <v>182</v>
      </c>
      <c r="D245" s="12">
        <f t="shared" si="74"/>
        <v>44958</v>
      </c>
      <c r="E245" s="12"/>
      <c r="F245" s="13">
        <f t="shared" si="75"/>
        <v>220775.65457212686</v>
      </c>
      <c r="G245" s="13">
        <f t="shared" si="54"/>
        <v>152124.6334331531</v>
      </c>
      <c r="H245" s="13"/>
      <c r="I245" s="14">
        <f t="shared" si="55"/>
        <v>2550.4521568046944</v>
      </c>
      <c r="J245" s="13">
        <f t="shared" si="56"/>
        <v>1753.7669818605925</v>
      </c>
      <c r="K245" s="14"/>
      <c r="L245" s="14">
        <f t="shared" si="57"/>
        <v>1242.6435895015873</v>
      </c>
      <c r="M245" s="13">
        <f t="shared" si="58"/>
        <v>854.4787996411321</v>
      </c>
      <c r="N245" s="14"/>
      <c r="O245" s="14">
        <f t="shared" si="76"/>
        <v>1307.808567303107</v>
      </c>
      <c r="P245" s="13">
        <f t="shared" si="59"/>
        <v>899.2881822194604</v>
      </c>
      <c r="R245" s="14">
        <f t="shared" si="60"/>
        <v>789.0133339589787</v>
      </c>
      <c r="S245" s="13">
        <f t="shared" si="61"/>
        <v>543.6666666666666</v>
      </c>
      <c r="U245" s="14">
        <f t="shared" si="62"/>
        <v>725.6407117955047</v>
      </c>
      <c r="V245" s="13">
        <f t="shared" si="63"/>
        <v>500</v>
      </c>
      <c r="X245" s="14">
        <f t="shared" si="64"/>
        <v>1741.5377083092112</v>
      </c>
      <c r="Y245" s="13">
        <f t="shared" si="65"/>
        <v>1200</v>
      </c>
      <c r="AA245" s="15">
        <f t="shared" si="68"/>
        <v>44958</v>
      </c>
      <c r="AB245" s="14">
        <f t="shared" si="77"/>
        <v>-597.4336485272593</v>
      </c>
      <c r="AC245" s="14">
        <f t="shared" si="78"/>
        <v>301.85453369220113</v>
      </c>
      <c r="AE245" s="14">
        <f t="shared" si="66"/>
        <v>-354.56378429260604</v>
      </c>
      <c r="AF245" s="14">
        <f t="shared" si="67"/>
        <v>179.1440539641842</v>
      </c>
      <c r="AH245" s="14">
        <f t="shared" si="79"/>
        <v>-189664.73848768193</v>
      </c>
      <c r="AI245" s="14">
        <f t="shared" si="80"/>
        <v>-67488.15562246072</v>
      </c>
      <c r="AK245" s="16">
        <f t="shared" si="69"/>
        <v>0</v>
      </c>
      <c r="AL245" s="16">
        <f t="shared" si="70"/>
        <v>0</v>
      </c>
      <c r="AM245" s="17">
        <f t="shared" si="71"/>
        <v>0</v>
      </c>
      <c r="AN245" s="17">
        <f t="shared" si="72"/>
        <v>0</v>
      </c>
    </row>
    <row r="246" spans="3:40" ht="12.75">
      <c r="C246" s="2">
        <f t="shared" si="73"/>
        <v>183</v>
      </c>
      <c r="D246" s="12">
        <f t="shared" si="74"/>
        <v>44986</v>
      </c>
      <c r="E246" s="12"/>
      <c r="F246" s="13">
        <f t="shared" si="75"/>
        <v>219467.84600482375</v>
      </c>
      <c r="G246" s="13">
        <f t="shared" si="54"/>
        <v>150912.63754013606</v>
      </c>
      <c r="H246" s="13"/>
      <c r="I246" s="14">
        <f t="shared" si="55"/>
        <v>2550.4521568046944</v>
      </c>
      <c r="J246" s="13">
        <f t="shared" si="56"/>
        <v>1750.1619348291333</v>
      </c>
      <c r="K246" s="14"/>
      <c r="L246" s="14">
        <f t="shared" si="57"/>
        <v>1235.2825426705676</v>
      </c>
      <c r="M246" s="13">
        <f t="shared" si="58"/>
        <v>847.6710606677445</v>
      </c>
      <c r="N246" s="14"/>
      <c r="O246" s="14">
        <f t="shared" si="76"/>
        <v>1315.1696141341267</v>
      </c>
      <c r="P246" s="13">
        <f t="shared" si="59"/>
        <v>902.4908741613887</v>
      </c>
      <c r="R246" s="14">
        <f t="shared" si="60"/>
        <v>790.638572241657</v>
      </c>
      <c r="S246" s="13">
        <f t="shared" si="61"/>
        <v>543.6666666666666</v>
      </c>
      <c r="U246" s="14">
        <f t="shared" si="62"/>
        <v>727.1354128525355</v>
      </c>
      <c r="V246" s="13">
        <f t="shared" si="63"/>
        <v>500</v>
      </c>
      <c r="X246" s="14">
        <f t="shared" si="64"/>
        <v>1745.1249908460854</v>
      </c>
      <c r="Y246" s="13">
        <f t="shared" si="65"/>
        <v>1200</v>
      </c>
      <c r="AA246" s="15">
        <f t="shared" si="68"/>
        <v>44986</v>
      </c>
      <c r="AB246" s="14">
        <f t="shared" si="77"/>
        <v>-593.8286014957998</v>
      </c>
      <c r="AC246" s="14">
        <f t="shared" si="78"/>
        <v>308.66227266558883</v>
      </c>
      <c r="AE246" s="14">
        <f t="shared" si="66"/>
        <v>-351.41538985132456</v>
      </c>
      <c r="AF246" s="14">
        <f t="shared" si="67"/>
        <v>182.65989985654295</v>
      </c>
      <c r="AH246" s="14">
        <f t="shared" si="79"/>
        <v>-190016.15387753324</v>
      </c>
      <c r="AI246" s="14">
        <f t="shared" si="80"/>
        <v>-67305.49572260417</v>
      </c>
      <c r="AK246" s="16">
        <f t="shared" si="69"/>
        <v>0</v>
      </c>
      <c r="AL246" s="16">
        <f t="shared" si="70"/>
        <v>0</v>
      </c>
      <c r="AM246" s="17">
        <f t="shared" si="71"/>
        <v>0</v>
      </c>
      <c r="AN246" s="17">
        <f t="shared" si="72"/>
        <v>0</v>
      </c>
    </row>
    <row r="247" spans="3:40" ht="12.75">
      <c r="C247" s="2">
        <f t="shared" si="73"/>
        <v>184</v>
      </c>
      <c r="D247" s="12">
        <f t="shared" si="74"/>
        <v>45017</v>
      </c>
      <c r="E247" s="12"/>
      <c r="F247" s="13">
        <f t="shared" si="75"/>
        <v>218152.67639068962</v>
      </c>
      <c r="G247" s="13">
        <f t="shared" si="54"/>
        <v>149699.9303364389</v>
      </c>
      <c r="H247" s="13"/>
      <c r="I247" s="14">
        <f t="shared" si="55"/>
        <v>2550.4521568046944</v>
      </c>
      <c r="J247" s="13">
        <f t="shared" si="56"/>
        <v>1746.5642983398002</v>
      </c>
      <c r="K247" s="14"/>
      <c r="L247" s="14">
        <f t="shared" si="57"/>
        <v>1227.8800639268022</v>
      </c>
      <c r="M247" s="13">
        <f t="shared" si="58"/>
        <v>840.8593262868914</v>
      </c>
      <c r="N247" s="14"/>
      <c r="O247" s="14">
        <f t="shared" si="76"/>
        <v>1322.5720928778921</v>
      </c>
      <c r="P247" s="13">
        <f t="shared" si="59"/>
        <v>905.7049720529088</v>
      </c>
      <c r="R247" s="14">
        <f t="shared" si="60"/>
        <v>792.2671582490971</v>
      </c>
      <c r="S247" s="13">
        <f t="shared" si="61"/>
        <v>543.6666666666666</v>
      </c>
      <c r="U247" s="14">
        <f t="shared" si="62"/>
        <v>728.6331927490164</v>
      </c>
      <c r="V247" s="13">
        <f t="shared" si="63"/>
        <v>500</v>
      </c>
      <c r="X247" s="14">
        <f t="shared" si="64"/>
        <v>1748.7196625976394</v>
      </c>
      <c r="Y247" s="13">
        <f t="shared" si="65"/>
        <v>1200</v>
      </c>
      <c r="AA247" s="15">
        <f t="shared" si="68"/>
        <v>45017</v>
      </c>
      <c r="AB247" s="14">
        <f t="shared" si="77"/>
        <v>-590.2309650064667</v>
      </c>
      <c r="AC247" s="14">
        <f t="shared" si="78"/>
        <v>315.4740070464421</v>
      </c>
      <c r="AE247" s="14">
        <f t="shared" si="66"/>
        <v>-348.2864883252975</v>
      </c>
      <c r="AF247" s="14">
        <f t="shared" si="67"/>
        <v>186.1565058195679</v>
      </c>
      <c r="AH247" s="14">
        <f t="shared" si="79"/>
        <v>-190364.44036585855</v>
      </c>
      <c r="AI247" s="14">
        <f t="shared" si="80"/>
        <v>-67119.3392167846</v>
      </c>
      <c r="AK247" s="16">
        <f t="shared" si="69"/>
        <v>0</v>
      </c>
      <c r="AL247" s="16">
        <f t="shared" si="70"/>
        <v>0</v>
      </c>
      <c r="AM247" s="17">
        <f t="shared" si="71"/>
        <v>0</v>
      </c>
      <c r="AN247" s="17">
        <f t="shared" si="72"/>
        <v>0</v>
      </c>
    </row>
    <row r="248" spans="3:40" ht="12.75">
      <c r="C248" s="2">
        <f t="shared" si="73"/>
        <v>185</v>
      </c>
      <c r="D248" s="12">
        <f t="shared" si="74"/>
        <v>45047</v>
      </c>
      <c r="E248" s="12"/>
      <c r="F248" s="13">
        <f t="shared" si="75"/>
        <v>216830.10429781172</v>
      </c>
      <c r="G248" s="13">
        <f t="shared" si="54"/>
        <v>148486.5018782838</v>
      </c>
      <c r="H248" s="13"/>
      <c r="I248" s="14">
        <f t="shared" si="55"/>
        <v>2550.4521568046944</v>
      </c>
      <c r="J248" s="13">
        <f t="shared" si="56"/>
        <v>1742.974057159468</v>
      </c>
      <c r="K248" s="14"/>
      <c r="L248" s="14">
        <f t="shared" si="57"/>
        <v>1220.4359200693032</v>
      </c>
      <c r="M248" s="13">
        <f t="shared" si="58"/>
        <v>834.0435406447167</v>
      </c>
      <c r="N248" s="14"/>
      <c r="O248" s="14">
        <f t="shared" si="76"/>
        <v>1330.0162367353912</v>
      </c>
      <c r="P248" s="13">
        <f t="shared" si="59"/>
        <v>908.9305165147513</v>
      </c>
      <c r="R248" s="14">
        <f t="shared" si="60"/>
        <v>793.8990988770639</v>
      </c>
      <c r="S248" s="13">
        <f t="shared" si="61"/>
        <v>543.6666666666666</v>
      </c>
      <c r="U248" s="14">
        <f t="shared" si="62"/>
        <v>730.1340578268523</v>
      </c>
      <c r="V248" s="13">
        <f t="shared" si="63"/>
        <v>500</v>
      </c>
      <c r="X248" s="14">
        <f t="shared" si="64"/>
        <v>1752.3217387844454</v>
      </c>
      <c r="Y248" s="13">
        <f t="shared" si="65"/>
        <v>1200</v>
      </c>
      <c r="AA248" s="15">
        <f t="shared" si="68"/>
        <v>45047</v>
      </c>
      <c r="AB248" s="14">
        <f t="shared" si="77"/>
        <v>-586.6407238261345</v>
      </c>
      <c r="AC248" s="14">
        <f t="shared" si="78"/>
        <v>322.2897926886168</v>
      </c>
      <c r="AE248" s="14">
        <f t="shared" si="66"/>
        <v>-345.17697243027567</v>
      </c>
      <c r="AF248" s="14">
        <f t="shared" si="67"/>
        <v>189.6339793116864</v>
      </c>
      <c r="AH248" s="14">
        <f t="shared" si="79"/>
        <v>-190709.61733828884</v>
      </c>
      <c r="AI248" s="14">
        <f t="shared" si="80"/>
        <v>-66929.70523747291</v>
      </c>
      <c r="AK248" s="16">
        <f t="shared" si="69"/>
        <v>0</v>
      </c>
      <c r="AL248" s="16">
        <f t="shared" si="70"/>
        <v>0</v>
      </c>
      <c r="AM248" s="17">
        <f t="shared" si="71"/>
        <v>0</v>
      </c>
      <c r="AN248" s="17">
        <f t="shared" si="72"/>
        <v>0</v>
      </c>
    </row>
    <row r="249" spans="3:40" ht="12.75">
      <c r="C249" s="2">
        <f t="shared" si="73"/>
        <v>186</v>
      </c>
      <c r="D249" s="12">
        <f t="shared" si="74"/>
        <v>45078</v>
      </c>
      <c r="E249" s="12"/>
      <c r="F249" s="13">
        <f t="shared" si="75"/>
        <v>215500.08806107633</v>
      </c>
      <c r="G249" s="13">
        <f t="shared" si="54"/>
        <v>147272.34220171257</v>
      </c>
      <c r="H249" s="13"/>
      <c r="I249" s="14">
        <f t="shared" si="55"/>
        <v>2550.4521568046944</v>
      </c>
      <c r="J249" s="13">
        <f t="shared" si="56"/>
        <v>1739.3911960863238</v>
      </c>
      <c r="K249" s="14"/>
      <c r="L249" s="14">
        <f t="shared" si="57"/>
        <v>1212.9498765845026</v>
      </c>
      <c r="M249" s="13">
        <f t="shared" si="58"/>
        <v>827.2236477740124</v>
      </c>
      <c r="N249" s="14"/>
      <c r="O249" s="14">
        <f t="shared" si="76"/>
        <v>1337.5022802201918</v>
      </c>
      <c r="P249" s="13">
        <f t="shared" si="59"/>
        <v>912.1675483123114</v>
      </c>
      <c r="R249" s="14">
        <f t="shared" si="60"/>
        <v>795.5344010355265</v>
      </c>
      <c r="S249" s="13">
        <f t="shared" si="61"/>
        <v>543.6666666666666</v>
      </c>
      <c r="U249" s="14">
        <f t="shared" si="62"/>
        <v>731.6380144410115</v>
      </c>
      <c r="V249" s="13">
        <f t="shared" si="63"/>
        <v>500</v>
      </c>
      <c r="X249" s="14">
        <f t="shared" si="64"/>
        <v>1755.9312346584277</v>
      </c>
      <c r="Y249" s="13">
        <f t="shared" si="65"/>
        <v>1200</v>
      </c>
      <c r="AA249" s="15">
        <f t="shared" si="68"/>
        <v>45078</v>
      </c>
      <c r="AB249" s="14">
        <f t="shared" si="77"/>
        <v>-583.0578627529903</v>
      </c>
      <c r="AC249" s="14">
        <f t="shared" si="78"/>
        <v>329.10968555932106</v>
      </c>
      <c r="AE249" s="14">
        <f t="shared" si="66"/>
        <v>-342.08673544203083</v>
      </c>
      <c r="AF249" s="14">
        <f t="shared" si="67"/>
        <v>193.09242723142404</v>
      </c>
      <c r="AH249" s="14">
        <f t="shared" si="79"/>
        <v>-191051.70407373086</v>
      </c>
      <c r="AI249" s="14">
        <f t="shared" si="80"/>
        <v>-66736.61281024148</v>
      </c>
      <c r="AK249" s="16">
        <f t="shared" si="69"/>
        <v>0</v>
      </c>
      <c r="AL249" s="16">
        <f t="shared" si="70"/>
        <v>0</v>
      </c>
      <c r="AM249" s="17">
        <f t="shared" si="71"/>
        <v>0</v>
      </c>
      <c r="AN249" s="17">
        <f t="shared" si="72"/>
        <v>0</v>
      </c>
    </row>
    <row r="250" spans="3:40" ht="12.75">
      <c r="C250" s="2">
        <f t="shared" si="73"/>
        <v>187</v>
      </c>
      <c r="D250" s="12">
        <f t="shared" si="74"/>
        <v>45108</v>
      </c>
      <c r="E250" s="12"/>
      <c r="F250" s="13">
        <f t="shared" si="75"/>
        <v>214162.5857808561</v>
      </c>
      <c r="G250" s="13">
        <f t="shared" si="54"/>
        <v>146057.44132248356</v>
      </c>
      <c r="H250" s="13"/>
      <c r="I250" s="14">
        <f t="shared" si="55"/>
        <v>2550.4521568046944</v>
      </c>
      <c r="J250" s="13">
        <f t="shared" si="56"/>
        <v>1735.8156999498046</v>
      </c>
      <c r="K250" s="14"/>
      <c r="L250" s="14">
        <f t="shared" si="57"/>
        <v>1205.4216976388643</v>
      </c>
      <c r="M250" s="13">
        <f t="shared" si="58"/>
        <v>820.399591593639</v>
      </c>
      <c r="N250" s="14"/>
      <c r="O250" s="14">
        <f t="shared" si="76"/>
        <v>1345.03045916583</v>
      </c>
      <c r="P250" s="13">
        <f t="shared" si="59"/>
        <v>915.4161083561656</v>
      </c>
      <c r="R250" s="14">
        <f t="shared" si="60"/>
        <v>797.1730716486871</v>
      </c>
      <c r="S250" s="13">
        <f t="shared" si="61"/>
        <v>543.6666666666666</v>
      </c>
      <c r="U250" s="14">
        <f t="shared" si="62"/>
        <v>733.1450689595529</v>
      </c>
      <c r="V250" s="13">
        <f t="shared" si="63"/>
        <v>500</v>
      </c>
      <c r="X250" s="14">
        <f t="shared" si="64"/>
        <v>1759.5481655029268</v>
      </c>
      <c r="Y250" s="13">
        <f t="shared" si="65"/>
        <v>1200</v>
      </c>
      <c r="AA250" s="15">
        <f t="shared" si="68"/>
        <v>45108</v>
      </c>
      <c r="AB250" s="14">
        <f t="shared" si="77"/>
        <v>-579.4823666164712</v>
      </c>
      <c r="AC250" s="14">
        <f t="shared" si="78"/>
        <v>335.9337417396945</v>
      </c>
      <c r="AE250" s="14">
        <f t="shared" si="66"/>
        <v>-339.0156711935119</v>
      </c>
      <c r="AF250" s="14">
        <f t="shared" si="67"/>
        <v>196.53195592024989</v>
      </c>
      <c r="AH250" s="14">
        <f t="shared" si="79"/>
        <v>-191390.71974492437</v>
      </c>
      <c r="AI250" s="14">
        <f t="shared" si="80"/>
        <v>-66540.08085432123</v>
      </c>
      <c r="AK250" s="16">
        <f t="shared" si="69"/>
        <v>0</v>
      </c>
      <c r="AL250" s="16">
        <f t="shared" si="70"/>
        <v>0</v>
      </c>
      <c r="AM250" s="17">
        <f t="shared" si="71"/>
        <v>0</v>
      </c>
      <c r="AN250" s="17">
        <f t="shared" si="72"/>
        <v>0</v>
      </c>
    </row>
    <row r="251" spans="3:40" ht="12.75">
      <c r="C251" s="2">
        <f t="shared" si="73"/>
        <v>188</v>
      </c>
      <c r="D251" s="12">
        <f t="shared" si="74"/>
        <v>45139</v>
      </c>
      <c r="E251" s="12"/>
      <c r="F251" s="13">
        <f t="shared" si="75"/>
        <v>212817.55532169028</v>
      </c>
      <c r="G251" s="13">
        <f t="shared" si="54"/>
        <v>144841.7892359682</v>
      </c>
      <c r="H251" s="13"/>
      <c r="I251" s="14">
        <f t="shared" si="55"/>
        <v>2550.4521568046944</v>
      </c>
      <c r="J251" s="13">
        <f t="shared" si="56"/>
        <v>1732.2475536105312</v>
      </c>
      <c r="K251" s="14"/>
      <c r="L251" s="14">
        <f t="shared" si="57"/>
        <v>1197.851146071455</v>
      </c>
      <c r="M251" s="13">
        <f t="shared" si="58"/>
        <v>813.571315907944</v>
      </c>
      <c r="N251" s="14"/>
      <c r="O251" s="14">
        <f t="shared" si="76"/>
        <v>1352.6010107332393</v>
      </c>
      <c r="P251" s="13">
        <f t="shared" si="59"/>
        <v>918.6762377025873</v>
      </c>
      <c r="R251" s="14">
        <f t="shared" si="60"/>
        <v>798.8151176550111</v>
      </c>
      <c r="S251" s="13">
        <f t="shared" si="61"/>
        <v>543.6666666666666</v>
      </c>
      <c r="U251" s="14">
        <f t="shared" si="62"/>
        <v>734.6552277636522</v>
      </c>
      <c r="V251" s="13">
        <f t="shared" si="63"/>
        <v>500</v>
      </c>
      <c r="X251" s="14">
        <f t="shared" si="64"/>
        <v>1763.1725466327653</v>
      </c>
      <c r="Y251" s="13">
        <f t="shared" si="65"/>
        <v>1200</v>
      </c>
      <c r="AA251" s="15">
        <f t="shared" si="68"/>
        <v>45139</v>
      </c>
      <c r="AB251" s="14">
        <f t="shared" si="77"/>
        <v>-575.9142202771977</v>
      </c>
      <c r="AC251" s="14">
        <f t="shared" si="78"/>
        <v>342.76201742538956</v>
      </c>
      <c r="AE251" s="14">
        <f t="shared" si="66"/>
        <v>-335.9636740720123</v>
      </c>
      <c r="AF251" s="14">
        <f t="shared" si="67"/>
        <v>199.9526711654082</v>
      </c>
      <c r="AH251" s="14">
        <f t="shared" si="79"/>
        <v>-191726.68341899637</v>
      </c>
      <c r="AI251" s="14">
        <f t="shared" si="80"/>
        <v>-66340.12818315583</v>
      </c>
      <c r="AK251" s="16">
        <f t="shared" si="69"/>
        <v>0</v>
      </c>
      <c r="AL251" s="16">
        <f t="shared" si="70"/>
        <v>0</v>
      </c>
      <c r="AM251" s="17">
        <f t="shared" si="71"/>
        <v>0</v>
      </c>
      <c r="AN251" s="17">
        <f t="shared" si="72"/>
        <v>0</v>
      </c>
    </row>
    <row r="252" spans="3:40" ht="12.75">
      <c r="C252" s="2">
        <f t="shared" si="73"/>
        <v>189</v>
      </c>
      <c r="D252" s="12">
        <f t="shared" si="74"/>
        <v>45170</v>
      </c>
      <c r="E252" s="12"/>
      <c r="F252" s="13">
        <f t="shared" si="75"/>
        <v>211464.95431095702</v>
      </c>
      <c r="G252" s="13">
        <f t="shared" si="54"/>
        <v>143625.3759170472</v>
      </c>
      <c r="H252" s="13"/>
      <c r="I252" s="14">
        <f t="shared" si="55"/>
        <v>2550.4521568046944</v>
      </c>
      <c r="J252" s="13">
        <f t="shared" si="56"/>
        <v>1728.6867419602452</v>
      </c>
      <c r="K252" s="14"/>
      <c r="L252" s="14">
        <f t="shared" si="57"/>
        <v>1190.237983386473</v>
      </c>
      <c r="M252" s="13">
        <f t="shared" si="58"/>
        <v>806.7387644061794</v>
      </c>
      <c r="N252" s="14"/>
      <c r="O252" s="14">
        <f t="shared" si="76"/>
        <v>1360.2141734182214</v>
      </c>
      <c r="P252" s="13">
        <f t="shared" si="59"/>
        <v>921.9479775540658</v>
      </c>
      <c r="R252" s="14">
        <f t="shared" si="60"/>
        <v>800.4605460072557</v>
      </c>
      <c r="S252" s="13">
        <f t="shared" si="61"/>
        <v>543.6666666666666</v>
      </c>
      <c r="U252" s="14">
        <f t="shared" si="62"/>
        <v>736.1684972476295</v>
      </c>
      <c r="V252" s="13">
        <f t="shared" si="63"/>
        <v>500</v>
      </c>
      <c r="X252" s="14">
        <f t="shared" si="64"/>
        <v>1766.8043933943106</v>
      </c>
      <c r="Y252" s="13">
        <f t="shared" si="65"/>
        <v>1200</v>
      </c>
      <c r="AA252" s="15">
        <f t="shared" si="68"/>
        <v>45170</v>
      </c>
      <c r="AB252" s="14">
        <f t="shared" si="77"/>
        <v>-572.3534086269119</v>
      </c>
      <c r="AC252" s="14">
        <f t="shared" si="78"/>
        <v>349.5945689271539</v>
      </c>
      <c r="AE252" s="14">
        <f t="shared" si="66"/>
        <v>-332.93063901635384</v>
      </c>
      <c r="AF252" s="14">
        <f t="shared" si="67"/>
        <v>203.35467820273487</v>
      </c>
      <c r="AH252" s="14">
        <f t="shared" si="79"/>
        <v>-192059.61405801272</v>
      </c>
      <c r="AI252" s="14">
        <f t="shared" si="80"/>
        <v>-66136.77350495309</v>
      </c>
      <c r="AK252" s="16">
        <f t="shared" si="69"/>
        <v>0</v>
      </c>
      <c r="AL252" s="16">
        <f t="shared" si="70"/>
        <v>0</v>
      </c>
      <c r="AM252" s="17">
        <f t="shared" si="71"/>
        <v>0</v>
      </c>
      <c r="AN252" s="17">
        <f t="shared" si="72"/>
        <v>0</v>
      </c>
    </row>
    <row r="253" spans="3:40" ht="12.75">
      <c r="C253" s="2">
        <f t="shared" si="73"/>
        <v>190</v>
      </c>
      <c r="D253" s="12">
        <f t="shared" si="74"/>
        <v>45200</v>
      </c>
      <c r="E253" s="12"/>
      <c r="F253" s="13">
        <f t="shared" si="75"/>
        <v>210104.74013753879</v>
      </c>
      <c r="G253" s="13">
        <f t="shared" si="54"/>
        <v>142408.1913200064</v>
      </c>
      <c r="H253" s="13"/>
      <c r="I253" s="14">
        <f t="shared" si="55"/>
        <v>2550.4521568046944</v>
      </c>
      <c r="J253" s="13">
        <f t="shared" si="56"/>
        <v>1725.1332499217444</v>
      </c>
      <c r="K253" s="14"/>
      <c r="L253" s="14">
        <f t="shared" si="57"/>
        <v>1182.5819697457334</v>
      </c>
      <c r="M253" s="13">
        <f t="shared" si="58"/>
        <v>799.901880661916</v>
      </c>
      <c r="N253" s="14"/>
      <c r="O253" s="14">
        <f t="shared" si="76"/>
        <v>1367.870187058961</v>
      </c>
      <c r="P253" s="13">
        <f t="shared" si="59"/>
        <v>925.2313692598283</v>
      </c>
      <c r="R253" s="14">
        <f t="shared" si="60"/>
        <v>802.1093636724996</v>
      </c>
      <c r="S253" s="13">
        <f t="shared" si="61"/>
        <v>543.6666666666666</v>
      </c>
      <c r="U253" s="14">
        <f t="shared" si="62"/>
        <v>737.6848838189758</v>
      </c>
      <c r="V253" s="13">
        <f t="shared" si="63"/>
        <v>500</v>
      </c>
      <c r="X253" s="14">
        <f t="shared" si="64"/>
        <v>1770.443721165542</v>
      </c>
      <c r="Y253" s="13">
        <f t="shared" si="65"/>
        <v>1200</v>
      </c>
      <c r="AA253" s="15">
        <f t="shared" si="68"/>
        <v>45200</v>
      </c>
      <c r="AB253" s="14">
        <f t="shared" si="77"/>
        <v>-568.7999165884112</v>
      </c>
      <c r="AC253" s="14">
        <f t="shared" si="78"/>
        <v>356.4314526714171</v>
      </c>
      <c r="AE253" s="14">
        <f t="shared" si="66"/>
        <v>-329.9164615140827</v>
      </c>
      <c r="AF253" s="14">
        <f t="shared" si="67"/>
        <v>206.7380817194621</v>
      </c>
      <c r="AH253" s="14">
        <f t="shared" si="79"/>
        <v>-192389.5305195268</v>
      </c>
      <c r="AI253" s="14">
        <f t="shared" si="80"/>
        <v>-65930.03542323362</v>
      </c>
      <c r="AK253" s="16">
        <f t="shared" si="69"/>
        <v>0</v>
      </c>
      <c r="AL253" s="16">
        <f t="shared" si="70"/>
        <v>0</v>
      </c>
      <c r="AM253" s="17">
        <f t="shared" si="71"/>
        <v>0</v>
      </c>
      <c r="AN253" s="17">
        <f t="shared" si="72"/>
        <v>0</v>
      </c>
    </row>
    <row r="254" spans="3:40" ht="12.75">
      <c r="C254" s="2">
        <f t="shared" si="73"/>
        <v>191</v>
      </c>
      <c r="D254" s="12">
        <f t="shared" si="74"/>
        <v>45231</v>
      </c>
      <c r="E254" s="12"/>
      <c r="F254" s="13">
        <f t="shared" si="75"/>
        <v>208736.8699504798</v>
      </c>
      <c r="G254" s="13">
        <f t="shared" si="54"/>
        <v>141190.22537843237</v>
      </c>
      <c r="H254" s="13"/>
      <c r="I254" s="14">
        <f t="shared" si="55"/>
        <v>2550.4521568046944</v>
      </c>
      <c r="J254" s="13">
        <f t="shared" si="56"/>
        <v>1721.5870624488202</v>
      </c>
      <c r="K254" s="14"/>
      <c r="L254" s="14">
        <f t="shared" si="57"/>
        <v>1174.882863961115</v>
      </c>
      <c r="M254" s="13">
        <f t="shared" si="58"/>
        <v>793.060608132459</v>
      </c>
      <c r="N254" s="14"/>
      <c r="O254" s="14">
        <f t="shared" si="76"/>
        <v>1375.5692928435794</v>
      </c>
      <c r="P254" s="13">
        <f t="shared" si="59"/>
        <v>928.5264543163611</v>
      </c>
      <c r="R254" s="14">
        <f t="shared" si="60"/>
        <v>803.7615776321729</v>
      </c>
      <c r="S254" s="13">
        <f t="shared" si="61"/>
        <v>543.6666666666666</v>
      </c>
      <c r="U254" s="14">
        <f t="shared" si="62"/>
        <v>739.204393898381</v>
      </c>
      <c r="V254" s="13">
        <f t="shared" si="63"/>
        <v>500</v>
      </c>
      <c r="X254" s="14">
        <f t="shared" si="64"/>
        <v>1774.0905453561145</v>
      </c>
      <c r="Y254" s="13">
        <f t="shared" si="65"/>
        <v>1200</v>
      </c>
      <c r="AA254" s="15">
        <f t="shared" si="68"/>
        <v>45231</v>
      </c>
      <c r="AB254" s="14">
        <f t="shared" si="77"/>
        <v>-565.2537291154867</v>
      </c>
      <c r="AC254" s="14">
        <f t="shared" si="78"/>
        <v>363.27272520087433</v>
      </c>
      <c r="AE254" s="14">
        <f t="shared" si="66"/>
        <v>-326.92103759868195</v>
      </c>
      <c r="AF254" s="14">
        <f t="shared" si="67"/>
        <v>210.10298585700542</v>
      </c>
      <c r="AH254" s="14">
        <f t="shared" si="79"/>
        <v>-192716.4515571255</v>
      </c>
      <c r="AI254" s="14">
        <f t="shared" si="80"/>
        <v>-65719.93243737661</v>
      </c>
      <c r="AK254" s="16">
        <f t="shared" si="69"/>
        <v>0</v>
      </c>
      <c r="AL254" s="16">
        <f t="shared" si="70"/>
        <v>0</v>
      </c>
      <c r="AM254" s="17">
        <f t="shared" si="71"/>
        <v>0</v>
      </c>
      <c r="AN254" s="17">
        <f t="shared" si="72"/>
        <v>0</v>
      </c>
    </row>
    <row r="255" spans="3:40" ht="12.75">
      <c r="C255" s="2">
        <f t="shared" si="73"/>
        <v>192</v>
      </c>
      <c r="D255" s="12">
        <f t="shared" si="74"/>
        <v>45261</v>
      </c>
      <c r="E255" s="12"/>
      <c r="F255" s="13">
        <f t="shared" si="75"/>
        <v>207361.3006576362</v>
      </c>
      <c r="G255" s="13">
        <f t="shared" si="54"/>
        <v>139971.4680051078</v>
      </c>
      <c r="H255" s="13"/>
      <c r="I255" s="14">
        <f t="shared" si="55"/>
        <v>2550.4521568046944</v>
      </c>
      <c r="J255" s="13">
        <f t="shared" si="56"/>
        <v>1718.048164526191</v>
      </c>
      <c r="K255" s="14"/>
      <c r="L255" s="14">
        <f t="shared" si="57"/>
        <v>1167.14042348696</v>
      </c>
      <c r="M255" s="13">
        <f t="shared" si="58"/>
        <v>786.214890158257</v>
      </c>
      <c r="N255" s="14"/>
      <c r="O255" s="14">
        <f t="shared" si="76"/>
        <v>1383.3117333177345</v>
      </c>
      <c r="P255" s="13">
        <f t="shared" si="59"/>
        <v>931.8332743679339</v>
      </c>
      <c r="R255" s="14">
        <f t="shared" si="60"/>
        <v>805.4171948820857</v>
      </c>
      <c r="S255" s="13">
        <f t="shared" si="61"/>
        <v>543.6666666666666</v>
      </c>
      <c r="U255" s="14">
        <f t="shared" si="62"/>
        <v>740.7270339197601</v>
      </c>
      <c r="V255" s="13">
        <f t="shared" si="63"/>
        <v>500</v>
      </c>
      <c r="X255" s="14">
        <f t="shared" si="64"/>
        <v>1777.7448814074241</v>
      </c>
      <c r="Y255" s="13">
        <f t="shared" si="65"/>
        <v>1200</v>
      </c>
      <c r="AA255" s="15">
        <f t="shared" si="68"/>
        <v>45261</v>
      </c>
      <c r="AB255" s="14">
        <f t="shared" si="77"/>
        <v>-561.7148311928577</v>
      </c>
      <c r="AC255" s="14">
        <f t="shared" si="78"/>
        <v>370.1184431750762</v>
      </c>
      <c r="AE255" s="14">
        <f t="shared" si="66"/>
        <v>-323.9442638467949</v>
      </c>
      <c r="AF255" s="14">
        <f t="shared" si="67"/>
        <v>213.44949421374008</v>
      </c>
      <c r="AH255" s="14">
        <f t="shared" si="79"/>
        <v>-193040.39582097228</v>
      </c>
      <c r="AI255" s="14">
        <f t="shared" si="80"/>
        <v>-65506.482943162875</v>
      </c>
      <c r="AK255" s="16">
        <f t="shared" si="69"/>
        <v>0</v>
      </c>
      <c r="AL255" s="16">
        <f t="shared" si="70"/>
        <v>0</v>
      </c>
      <c r="AM255" s="17">
        <f t="shared" si="71"/>
        <v>0</v>
      </c>
      <c r="AN255" s="17">
        <f t="shared" si="72"/>
        <v>0</v>
      </c>
    </row>
    <row r="256" spans="3:40" ht="12.75">
      <c r="C256" s="2">
        <f t="shared" si="73"/>
        <v>193</v>
      </c>
      <c r="D256" s="12">
        <f t="shared" si="74"/>
        <v>45292</v>
      </c>
      <c r="E256" s="12"/>
      <c r="F256" s="13">
        <f t="shared" si="75"/>
        <v>205977.98892431846</v>
      </c>
      <c r="G256" s="13">
        <f aca="true" t="shared" si="81" ref="G256:G319">F256*(1+$B$40)^-(($C256-1)/12)</f>
        <v>138751.90909190633</v>
      </c>
      <c r="H256" s="13"/>
      <c r="I256" s="14">
        <f aca="true" t="shared" si="82" ref="I256:I319">IF($D256&gt;=DATE(YEAR($B$9)+$B$25,MONTH($B$9),1),0,$B$13/((1+$B$23/12)^($B$25*12)-1)*($B$23/12)*(1+($B$23/12))^($B$25*12))</f>
        <v>2550.4521568046944</v>
      </c>
      <c r="J256" s="13">
        <f aca="true" t="shared" si="83" ref="J256:J319">I256*(1+$B$40)^-(($C256)/12)</f>
        <v>1714.5165411694456</v>
      </c>
      <c r="K256" s="14"/>
      <c r="L256" s="14">
        <f aca="true" t="shared" si="84" ref="L256:L319">$F256*$B$23/12</f>
        <v>1159.3544044124335</v>
      </c>
      <c r="M256" s="13">
        <f aca="true" t="shared" si="85" ref="M256:M319">L256*(1+$B$40)^-(($C256)/12)</f>
        <v>779.3646699623162</v>
      </c>
      <c r="N256" s="14"/>
      <c r="O256" s="14">
        <f t="shared" si="76"/>
        <v>1391.0977523922609</v>
      </c>
      <c r="P256" s="13">
        <f aca="true" t="shared" si="86" ref="P256:P319">O256*(1+$B$40)^-(($C256)/12)</f>
        <v>935.1518712071294</v>
      </c>
      <c r="R256" s="14">
        <f aca="true" t="shared" si="87" ref="R256:R319">S256*(1+$B$40)^(($C256-1)/12)</f>
        <v>807.0762224324594</v>
      </c>
      <c r="S256" s="13">
        <f aca="true" t="shared" si="88" ref="S256:S319">$B$32/12</f>
        <v>543.6666666666666</v>
      </c>
      <c r="U256" s="14">
        <f aca="true" t="shared" si="89" ref="U256:U319">V256*(1+$B$40)^(($C256-1)/12)</f>
        <v>742.2528103302816</v>
      </c>
      <c r="V256" s="13">
        <f aca="true" t="shared" si="90" ref="V256:V319">$B$26</f>
        <v>500</v>
      </c>
      <c r="X256" s="14">
        <f aca="true" t="shared" si="91" ref="X256:X319">Y256*(1+$B$40)^(($C256-1)/12)</f>
        <v>1781.4067447926757</v>
      </c>
      <c r="Y256" s="13">
        <f aca="true" t="shared" si="92" ref="Y256:Y319">$B$36</f>
        <v>1200</v>
      </c>
      <c r="AA256" s="15">
        <f t="shared" si="68"/>
        <v>45292</v>
      </c>
      <c r="AB256" s="14">
        <f t="shared" si="77"/>
        <v>-558.1832078361122</v>
      </c>
      <c r="AC256" s="14">
        <f t="shared" si="78"/>
        <v>376.9686633710172</v>
      </c>
      <c r="AE256" s="14">
        <f aca="true" t="shared" si="93" ref="AE256:AE319">AB256*(1+$B$41)^-($C256/12)</f>
        <v>-320.98603737546705</v>
      </c>
      <c r="AF256" s="14">
        <f aca="true" t="shared" si="94" ref="AF256:AF319">AC256*(1+$B$41)^-($C256/12)</f>
        <v>216.777709847761</v>
      </c>
      <c r="AH256" s="14">
        <f t="shared" si="79"/>
        <v>-193361.38185834774</v>
      </c>
      <c r="AI256" s="14">
        <f t="shared" si="80"/>
        <v>-65289.705233315115</v>
      </c>
      <c r="AK256" s="16">
        <f t="shared" si="69"/>
        <v>0</v>
      </c>
      <c r="AL256" s="16">
        <f t="shared" si="70"/>
        <v>0</v>
      </c>
      <c r="AM256" s="17">
        <f t="shared" si="71"/>
        <v>0</v>
      </c>
      <c r="AN256" s="17">
        <f t="shared" si="72"/>
        <v>0</v>
      </c>
    </row>
    <row r="257" spans="3:40" ht="12.75">
      <c r="C257" s="2">
        <f t="shared" si="73"/>
        <v>194</v>
      </c>
      <c r="D257" s="12">
        <f t="shared" si="74"/>
        <v>45323</v>
      </c>
      <c r="E257" s="12"/>
      <c r="F257" s="13">
        <f t="shared" si="75"/>
        <v>204586.8911719262</v>
      </c>
      <c r="G257" s="13">
        <f t="shared" si="81"/>
        <v>137531.5385096876</v>
      </c>
      <c r="H257" s="13"/>
      <c r="I257" s="14">
        <f t="shared" si="82"/>
        <v>2550.4521568046944</v>
      </c>
      <c r="J257" s="13">
        <f t="shared" si="83"/>
        <v>1710.9921774249683</v>
      </c>
      <c r="K257" s="14"/>
      <c r="L257" s="14">
        <f t="shared" si="84"/>
        <v>1151.5245614538405</v>
      </c>
      <c r="M257" s="13">
        <f t="shared" si="85"/>
        <v>772.5098906496029</v>
      </c>
      <c r="N257" s="14"/>
      <c r="O257" s="14">
        <f t="shared" si="76"/>
        <v>1398.9275953508538</v>
      </c>
      <c r="P257" s="13">
        <f t="shared" si="86"/>
        <v>938.4822867753654</v>
      </c>
      <c r="R257" s="14">
        <f t="shared" si="87"/>
        <v>808.738667307953</v>
      </c>
      <c r="S257" s="13">
        <f t="shared" si="88"/>
        <v>543.6666666666666</v>
      </c>
      <c r="U257" s="14">
        <f t="shared" si="89"/>
        <v>743.7817295903923</v>
      </c>
      <c r="V257" s="13">
        <f t="shared" si="90"/>
        <v>500</v>
      </c>
      <c r="X257" s="14">
        <f t="shared" si="91"/>
        <v>1785.0761510169414</v>
      </c>
      <c r="Y257" s="13">
        <f t="shared" si="92"/>
        <v>1200</v>
      </c>
      <c r="AA257" s="15">
        <f aca="true" t="shared" si="95" ref="AA257:AA320">$D257</f>
        <v>45323</v>
      </c>
      <c r="AB257" s="14">
        <f t="shared" si="77"/>
        <v>-554.6588440916348</v>
      </c>
      <c r="AC257" s="14">
        <f t="shared" si="78"/>
        <v>383.8234426837306</v>
      </c>
      <c r="AE257" s="14">
        <f t="shared" si="93"/>
        <v>-318.0462558393934</v>
      </c>
      <c r="AF257" s="14">
        <f t="shared" si="94"/>
        <v>220.08773527963223</v>
      </c>
      <c r="AH257" s="14">
        <f t="shared" si="79"/>
        <v>-193679.42811418715</v>
      </c>
      <c r="AI257" s="14">
        <f t="shared" si="80"/>
        <v>-65069.617498035484</v>
      </c>
      <c r="AK257" s="16">
        <f aca="true" t="shared" si="96" ref="AK257:AK320">IF(AND(AH257&gt;0,AH256&lt;0),1,0)</f>
        <v>0</v>
      </c>
      <c r="AL257" s="16">
        <f aca="true" t="shared" si="97" ref="AL257:AL320">IF(AND(AI257&gt;0,AI256&lt;0),1,0)</f>
        <v>0</v>
      </c>
      <c r="AM257" s="17">
        <f aca="true" t="shared" si="98" ref="AM257:AM320">IF(AK257=1,$D257,0)</f>
        <v>0</v>
      </c>
      <c r="AN257" s="17">
        <f aca="true" t="shared" si="99" ref="AN257:AN320">IF(AL257=1,$D257,0)</f>
        <v>0</v>
      </c>
    </row>
    <row r="258" spans="3:40" ht="12.75">
      <c r="C258" s="2">
        <f aca="true" t="shared" si="100" ref="C258:C321">C257+1</f>
        <v>195</v>
      </c>
      <c r="D258" s="12">
        <f aca="true" t="shared" si="101" ref="D258:D321">DATE(YEAR($D257+35),MONTH($D257+35),1)</f>
        <v>45352</v>
      </c>
      <c r="E258" s="12"/>
      <c r="F258" s="13">
        <f aca="true" t="shared" si="102" ref="F258:F321">F257-I257+L257</f>
        <v>203187.96357657533</v>
      </c>
      <c r="G258" s="13">
        <f t="shared" si="81"/>
        <v>136310.34610819086</v>
      </c>
      <c r="H258" s="13"/>
      <c r="I258" s="14">
        <f t="shared" si="82"/>
        <v>2550.4521568046944</v>
      </c>
      <c r="J258" s="13">
        <f t="shared" si="83"/>
        <v>1707.475058369886</v>
      </c>
      <c r="K258" s="14"/>
      <c r="L258" s="14">
        <f t="shared" si="84"/>
        <v>1143.6506479468978</v>
      </c>
      <c r="M258" s="13">
        <f t="shared" si="85"/>
        <v>765.6504952064557</v>
      </c>
      <c r="N258" s="14"/>
      <c r="O258" s="14">
        <f aca="true" t="shared" si="103" ref="O258:O321">I258-L258</f>
        <v>1406.8015088577965</v>
      </c>
      <c r="P258" s="13">
        <f t="shared" si="86"/>
        <v>941.8245631634303</v>
      </c>
      <c r="R258" s="14">
        <f t="shared" si="87"/>
        <v>810.4045365476983</v>
      </c>
      <c r="S258" s="13">
        <f t="shared" si="88"/>
        <v>543.6666666666666</v>
      </c>
      <c r="U258" s="14">
        <f t="shared" si="89"/>
        <v>745.3137981738489</v>
      </c>
      <c r="V258" s="13">
        <f t="shared" si="90"/>
        <v>500</v>
      </c>
      <c r="X258" s="14">
        <f t="shared" si="91"/>
        <v>1788.7531156172374</v>
      </c>
      <c r="Y258" s="13">
        <f t="shared" si="92"/>
        <v>1200</v>
      </c>
      <c r="AA258" s="15">
        <f t="shared" si="95"/>
        <v>45352</v>
      </c>
      <c r="AB258" s="14">
        <f aca="true" t="shared" si="104" ref="AB258:AB321">-J258-S258+V258+Y258</f>
        <v>-551.1417250365525</v>
      </c>
      <c r="AC258" s="14">
        <f aca="true" t="shared" si="105" ref="AC258:AC321">AB258+P258</f>
        <v>390.68283812687775</v>
      </c>
      <c r="AE258" s="14">
        <f t="shared" si="93"/>
        <v>-315.1248174281904</v>
      </c>
      <c r="AF258" s="14">
        <f t="shared" si="94"/>
        <v>223.37967249511826</v>
      </c>
      <c r="AH258" s="14">
        <f aca="true" t="shared" si="106" ref="AH258:AH321">AH257+AE258</f>
        <v>-193994.55293161533</v>
      </c>
      <c r="AI258" s="14">
        <f aca="true" t="shared" si="107" ref="AI258:AI321">AI257+AF258</f>
        <v>-64846.23782554037</v>
      </c>
      <c r="AK258" s="16">
        <f t="shared" si="96"/>
        <v>0</v>
      </c>
      <c r="AL258" s="16">
        <f t="shared" si="97"/>
        <v>0</v>
      </c>
      <c r="AM258" s="17">
        <f t="shared" si="98"/>
        <v>0</v>
      </c>
      <c r="AN258" s="17">
        <f t="shared" si="99"/>
        <v>0</v>
      </c>
    </row>
    <row r="259" spans="3:40" ht="12.75">
      <c r="C259" s="2">
        <f t="shared" si="100"/>
        <v>196</v>
      </c>
      <c r="D259" s="12">
        <f t="shared" si="101"/>
        <v>45383</v>
      </c>
      <c r="E259" s="12"/>
      <c r="F259" s="13">
        <f t="shared" si="102"/>
        <v>201781.16206771752</v>
      </c>
      <c r="G259" s="13">
        <f t="shared" si="81"/>
        <v>135088.32171592972</v>
      </c>
      <c r="H259" s="13"/>
      <c r="I259" s="14">
        <f t="shared" si="82"/>
        <v>2550.4521568046944</v>
      </c>
      <c r="J259" s="13">
        <f t="shared" si="83"/>
        <v>1703.9651691120002</v>
      </c>
      <c r="K259" s="14"/>
      <c r="L259" s="14">
        <f t="shared" si="84"/>
        <v>1135.732415838963</v>
      </c>
      <c r="M259" s="13">
        <f t="shared" si="85"/>
        <v>758.7864264999873</v>
      </c>
      <c r="N259" s="14"/>
      <c r="O259" s="14">
        <f t="shared" si="103"/>
        <v>1414.7197409657313</v>
      </c>
      <c r="P259" s="13">
        <f t="shared" si="86"/>
        <v>945.1787426120129</v>
      </c>
      <c r="R259" s="14">
        <f t="shared" si="87"/>
        <v>812.0738372053245</v>
      </c>
      <c r="S259" s="13">
        <f t="shared" si="88"/>
        <v>543.6666666666666</v>
      </c>
      <c r="U259" s="14">
        <f t="shared" si="89"/>
        <v>746.8490225677418</v>
      </c>
      <c r="V259" s="13">
        <f t="shared" si="90"/>
        <v>500</v>
      </c>
      <c r="X259" s="14">
        <f t="shared" si="91"/>
        <v>1792.4376541625802</v>
      </c>
      <c r="Y259" s="13">
        <f t="shared" si="92"/>
        <v>1200</v>
      </c>
      <c r="AA259" s="15">
        <f t="shared" si="95"/>
        <v>45383</v>
      </c>
      <c r="AB259" s="14">
        <f t="shared" si="104"/>
        <v>-547.6318357786668</v>
      </c>
      <c r="AC259" s="14">
        <f t="shared" si="105"/>
        <v>397.54690683334616</v>
      </c>
      <c r="AE259" s="14">
        <f t="shared" si="93"/>
        <v>-312.22162086367354</v>
      </c>
      <c r="AF259" s="14">
        <f t="shared" si="94"/>
        <v>226.65362294790535</v>
      </c>
      <c r="AH259" s="14">
        <f t="shared" si="106"/>
        <v>-194306.774552479</v>
      </c>
      <c r="AI259" s="14">
        <f t="shared" si="107"/>
        <v>-64619.584202592465</v>
      </c>
      <c r="AK259" s="16">
        <f t="shared" si="96"/>
        <v>0</v>
      </c>
      <c r="AL259" s="16">
        <f t="shared" si="97"/>
        <v>0</v>
      </c>
      <c r="AM259" s="17">
        <f t="shared" si="98"/>
        <v>0</v>
      </c>
      <c r="AN259" s="17">
        <f t="shared" si="99"/>
        <v>0</v>
      </c>
    </row>
    <row r="260" spans="3:40" ht="12.75">
      <c r="C260" s="2">
        <f t="shared" si="100"/>
        <v>197</v>
      </c>
      <c r="D260" s="12">
        <f t="shared" si="101"/>
        <v>45413</v>
      </c>
      <c r="E260" s="12"/>
      <c r="F260" s="13">
        <f t="shared" si="102"/>
        <v>200366.44232675177</v>
      </c>
      <c r="G260" s="13">
        <f t="shared" si="81"/>
        <v>133865.45514008563</v>
      </c>
      <c r="H260" s="13"/>
      <c r="I260" s="14">
        <f t="shared" si="82"/>
        <v>2550.4521568046944</v>
      </c>
      <c r="J260" s="13">
        <f t="shared" si="83"/>
        <v>1700.4624947897248</v>
      </c>
      <c r="K260" s="14"/>
      <c r="L260" s="14">
        <f t="shared" si="84"/>
        <v>1127.7696156812215</v>
      </c>
      <c r="M260" s="13">
        <f t="shared" si="85"/>
        <v>751.9176272774886</v>
      </c>
      <c r="N260" s="14"/>
      <c r="O260" s="14">
        <f t="shared" si="103"/>
        <v>1422.682541123473</v>
      </c>
      <c r="P260" s="13">
        <f t="shared" si="86"/>
        <v>948.5448675122362</v>
      </c>
      <c r="R260" s="14">
        <f t="shared" si="87"/>
        <v>813.7465763489904</v>
      </c>
      <c r="S260" s="13">
        <f t="shared" si="88"/>
        <v>543.6666666666666</v>
      </c>
      <c r="U260" s="14">
        <f t="shared" si="89"/>
        <v>748.3874092725234</v>
      </c>
      <c r="V260" s="13">
        <f t="shared" si="90"/>
        <v>500</v>
      </c>
      <c r="X260" s="14">
        <f t="shared" si="91"/>
        <v>1796.1297822540562</v>
      </c>
      <c r="Y260" s="13">
        <f t="shared" si="92"/>
        <v>1200</v>
      </c>
      <c r="AA260" s="15">
        <f t="shared" si="95"/>
        <v>45413</v>
      </c>
      <c r="AB260" s="14">
        <f t="shared" si="104"/>
        <v>-544.1291614563916</v>
      </c>
      <c r="AC260" s="14">
        <f t="shared" si="105"/>
        <v>404.4157060558447</v>
      </c>
      <c r="AE260" s="14">
        <f t="shared" si="93"/>
        <v>-309.33656539715133</v>
      </c>
      <c r="AF260" s="14">
        <f t="shared" si="94"/>
        <v>229.90968756230671</v>
      </c>
      <c r="AH260" s="14">
        <f t="shared" si="106"/>
        <v>-194616.11111787616</v>
      </c>
      <c r="AI260" s="14">
        <f t="shared" si="107"/>
        <v>-64389.67451503016</v>
      </c>
      <c r="AK260" s="16">
        <f t="shared" si="96"/>
        <v>0</v>
      </c>
      <c r="AL260" s="16">
        <f t="shared" si="97"/>
        <v>0</v>
      </c>
      <c r="AM260" s="17">
        <f t="shared" si="98"/>
        <v>0</v>
      </c>
      <c r="AN260" s="17">
        <f t="shared" si="99"/>
        <v>0</v>
      </c>
    </row>
    <row r="261" spans="3:40" ht="12.75">
      <c r="C261" s="2">
        <f t="shared" si="100"/>
        <v>198</v>
      </c>
      <c r="D261" s="12">
        <f t="shared" si="101"/>
        <v>45444</v>
      </c>
      <c r="E261" s="12"/>
      <c r="F261" s="13">
        <f t="shared" si="102"/>
        <v>198943.7597856283</v>
      </c>
      <c r="G261" s="13">
        <f t="shared" si="81"/>
        <v>132641.7361664012</v>
      </c>
      <c r="H261" s="13"/>
      <c r="I261" s="14">
        <f t="shared" si="82"/>
        <v>2550.4521568046944</v>
      </c>
      <c r="J261" s="13">
        <f t="shared" si="83"/>
        <v>1696.9670205720236</v>
      </c>
      <c r="K261" s="14"/>
      <c r="L261" s="14">
        <f t="shared" si="84"/>
        <v>1119.7619966208265</v>
      </c>
      <c r="M261" s="13">
        <f t="shared" si="85"/>
        <v>745.04404016583</v>
      </c>
      <c r="N261" s="14"/>
      <c r="O261" s="14">
        <f t="shared" si="103"/>
        <v>1430.6901601838679</v>
      </c>
      <c r="P261" s="13">
        <f t="shared" si="86"/>
        <v>951.9229804061937</v>
      </c>
      <c r="R261" s="14">
        <f t="shared" si="87"/>
        <v>815.4227610614146</v>
      </c>
      <c r="S261" s="13">
        <f t="shared" si="88"/>
        <v>543.6666666666666</v>
      </c>
      <c r="U261" s="14">
        <f t="shared" si="89"/>
        <v>749.9289648020367</v>
      </c>
      <c r="V261" s="13">
        <f t="shared" si="90"/>
        <v>500</v>
      </c>
      <c r="X261" s="14">
        <f t="shared" si="91"/>
        <v>1799.8295155248882</v>
      </c>
      <c r="Y261" s="13">
        <f t="shared" si="92"/>
        <v>1200</v>
      </c>
      <c r="AA261" s="15">
        <f t="shared" si="95"/>
        <v>45444</v>
      </c>
      <c r="AB261" s="14">
        <f t="shared" si="104"/>
        <v>-540.6336872386901</v>
      </c>
      <c r="AC261" s="14">
        <f t="shared" si="105"/>
        <v>411.2892931675036</v>
      </c>
      <c r="AE261" s="14">
        <f t="shared" si="93"/>
        <v>-306.4695508067333</v>
      </c>
      <c r="AF261" s="14">
        <f t="shared" si="94"/>
        <v>233.14796673595663</v>
      </c>
      <c r="AH261" s="14">
        <f t="shared" si="106"/>
        <v>-194922.5806686829</v>
      </c>
      <c r="AI261" s="14">
        <f t="shared" si="107"/>
        <v>-64156.5265482942</v>
      </c>
      <c r="AK261" s="16">
        <f t="shared" si="96"/>
        <v>0</v>
      </c>
      <c r="AL261" s="16">
        <f t="shared" si="97"/>
        <v>0</v>
      </c>
      <c r="AM261" s="17">
        <f t="shared" si="98"/>
        <v>0</v>
      </c>
      <c r="AN261" s="17">
        <f t="shared" si="99"/>
        <v>0</v>
      </c>
    </row>
    <row r="262" spans="3:40" ht="12.75">
      <c r="C262" s="2">
        <f t="shared" si="100"/>
        <v>199</v>
      </c>
      <c r="D262" s="12">
        <f t="shared" si="101"/>
        <v>45474</v>
      </c>
      <c r="E262" s="12"/>
      <c r="F262" s="13">
        <f t="shared" si="102"/>
        <v>197513.06962544442</v>
      </c>
      <c r="G262" s="13">
        <f t="shared" si="81"/>
        <v>131417.15455907356</v>
      </c>
      <c r="H262" s="13"/>
      <c r="I262" s="14">
        <f t="shared" si="82"/>
        <v>2550.4521568046944</v>
      </c>
      <c r="J262" s="13">
        <f t="shared" si="83"/>
        <v>1693.4787316583463</v>
      </c>
      <c r="K262" s="14"/>
      <c r="L262" s="14">
        <f t="shared" si="84"/>
        <v>1111.7093063929976</v>
      </c>
      <c r="M262" s="13">
        <f t="shared" si="85"/>
        <v>738.1656076708604</v>
      </c>
      <c r="N262" s="14"/>
      <c r="O262" s="14">
        <f t="shared" si="103"/>
        <v>1438.7428504116967</v>
      </c>
      <c r="P262" s="13">
        <f t="shared" si="86"/>
        <v>955.313123987486</v>
      </c>
      <c r="R262" s="14">
        <f t="shared" si="87"/>
        <v>817.1023984399042</v>
      </c>
      <c r="S262" s="13">
        <f t="shared" si="88"/>
        <v>543.6666666666666</v>
      </c>
      <c r="U262" s="14">
        <f t="shared" si="89"/>
        <v>751.4736956835416</v>
      </c>
      <c r="V262" s="13">
        <f t="shared" si="90"/>
        <v>500</v>
      </c>
      <c r="X262" s="14">
        <f t="shared" si="91"/>
        <v>1803.5368696404998</v>
      </c>
      <c r="Y262" s="13">
        <f t="shared" si="92"/>
        <v>1200</v>
      </c>
      <c r="AA262" s="15">
        <f t="shared" si="95"/>
        <v>45474</v>
      </c>
      <c r="AB262" s="14">
        <f t="shared" si="104"/>
        <v>-537.145398325013</v>
      </c>
      <c r="AC262" s="14">
        <f t="shared" si="105"/>
        <v>418.167725662473</v>
      </c>
      <c r="AE262" s="14">
        <f t="shared" si="93"/>
        <v>-303.6204773946507</v>
      </c>
      <c r="AF262" s="14">
        <f t="shared" si="94"/>
        <v>236.3685603424876</v>
      </c>
      <c r="AH262" s="14">
        <f t="shared" si="106"/>
        <v>-195226.20114607754</v>
      </c>
      <c r="AI262" s="14">
        <f t="shared" si="107"/>
        <v>-63920.15798795171</v>
      </c>
      <c r="AK262" s="16">
        <f t="shared" si="96"/>
        <v>0</v>
      </c>
      <c r="AL262" s="16">
        <f t="shared" si="97"/>
        <v>0</v>
      </c>
      <c r="AM262" s="17">
        <f t="shared" si="98"/>
        <v>0</v>
      </c>
      <c r="AN262" s="17">
        <f t="shared" si="99"/>
        <v>0</v>
      </c>
    </row>
    <row r="263" spans="3:40" ht="12.75">
      <c r="C263" s="2">
        <f t="shared" si="100"/>
        <v>200</v>
      </c>
      <c r="D263" s="12">
        <f t="shared" si="101"/>
        <v>45505</v>
      </c>
      <c r="E263" s="12"/>
      <c r="F263" s="13">
        <f t="shared" si="102"/>
        <v>196074.3267750327</v>
      </c>
      <c r="G263" s="13">
        <f t="shared" si="81"/>
        <v>130191.70006064682</v>
      </c>
      <c r="H263" s="13"/>
      <c r="I263" s="14">
        <f t="shared" si="82"/>
        <v>2550.4521568046944</v>
      </c>
      <c r="J263" s="13">
        <f t="shared" si="83"/>
        <v>1689.997613278567</v>
      </c>
      <c r="K263" s="14"/>
      <c r="L263" s="14">
        <f t="shared" si="84"/>
        <v>1103.6112913130728</v>
      </c>
      <c r="M263" s="13">
        <f t="shared" si="85"/>
        <v>731.2822721768052</v>
      </c>
      <c r="N263" s="14"/>
      <c r="O263" s="14">
        <f t="shared" si="103"/>
        <v>1446.8408654916216</v>
      </c>
      <c r="P263" s="13">
        <f t="shared" si="86"/>
        <v>958.7153411017619</v>
      </c>
      <c r="R263" s="14">
        <f t="shared" si="87"/>
        <v>818.7854955963863</v>
      </c>
      <c r="S263" s="13">
        <f t="shared" si="88"/>
        <v>543.6666666666666</v>
      </c>
      <c r="U263" s="14">
        <f t="shared" si="89"/>
        <v>753.0216084577435</v>
      </c>
      <c r="V263" s="13">
        <f t="shared" si="90"/>
        <v>500</v>
      </c>
      <c r="X263" s="14">
        <f t="shared" si="91"/>
        <v>1807.2518602985842</v>
      </c>
      <c r="Y263" s="13">
        <f t="shared" si="92"/>
        <v>1200</v>
      </c>
      <c r="AA263" s="15">
        <f t="shared" si="95"/>
        <v>45505</v>
      </c>
      <c r="AB263" s="14">
        <f t="shared" si="104"/>
        <v>-533.6642799452338</v>
      </c>
      <c r="AC263" s="14">
        <f t="shared" si="105"/>
        <v>425.051061156528</v>
      </c>
      <c r="AE263" s="14">
        <f t="shared" si="93"/>
        <v>-300.78924598458985</v>
      </c>
      <c r="AF263" s="14">
        <f t="shared" si="94"/>
        <v>239.57156773419848</v>
      </c>
      <c r="AH263" s="14">
        <f t="shared" si="106"/>
        <v>-195526.99039206214</v>
      </c>
      <c r="AI263" s="14">
        <f t="shared" si="107"/>
        <v>-63680.58642021751</v>
      </c>
      <c r="AK263" s="16">
        <f t="shared" si="96"/>
        <v>0</v>
      </c>
      <c r="AL263" s="16">
        <f t="shared" si="97"/>
        <v>0</v>
      </c>
      <c r="AM263" s="17">
        <f t="shared" si="98"/>
        <v>0</v>
      </c>
      <c r="AN263" s="17">
        <f t="shared" si="99"/>
        <v>0</v>
      </c>
    </row>
    <row r="264" spans="3:40" ht="12.75">
      <c r="C264" s="2">
        <f t="shared" si="100"/>
        <v>201</v>
      </c>
      <c r="D264" s="12">
        <f t="shared" si="101"/>
        <v>45536</v>
      </c>
      <c r="E264" s="12"/>
      <c r="F264" s="13">
        <f t="shared" si="102"/>
        <v>194627.48590954108</v>
      </c>
      <c r="G264" s="13">
        <f t="shared" si="81"/>
        <v>128965.3623919047</v>
      </c>
      <c r="H264" s="13"/>
      <c r="I264" s="14">
        <f t="shared" si="82"/>
        <v>2550.4521568046944</v>
      </c>
      <c r="J264" s="13">
        <f t="shared" si="83"/>
        <v>1686.5236506929223</v>
      </c>
      <c r="K264" s="14"/>
      <c r="L264" s="14">
        <f t="shared" si="84"/>
        <v>1095.4676962685173</v>
      </c>
      <c r="M264" s="13">
        <f t="shared" si="85"/>
        <v>724.3939759456634</v>
      </c>
      <c r="N264" s="14"/>
      <c r="O264" s="14">
        <f t="shared" si="103"/>
        <v>1454.984460536177</v>
      </c>
      <c r="P264" s="13">
        <f t="shared" si="86"/>
        <v>962.1296747472588</v>
      </c>
      <c r="R264" s="14">
        <f t="shared" si="87"/>
        <v>820.4720596574371</v>
      </c>
      <c r="S264" s="13">
        <f t="shared" si="88"/>
        <v>543.6666666666666</v>
      </c>
      <c r="U264" s="14">
        <f t="shared" si="89"/>
        <v>754.5727096788202</v>
      </c>
      <c r="V264" s="13">
        <f t="shared" si="90"/>
        <v>500</v>
      </c>
      <c r="X264" s="14">
        <f t="shared" si="91"/>
        <v>1810.9745032291685</v>
      </c>
      <c r="Y264" s="13">
        <f t="shared" si="92"/>
        <v>1200</v>
      </c>
      <c r="AA264" s="15">
        <f t="shared" si="95"/>
        <v>45536</v>
      </c>
      <c r="AB264" s="14">
        <f t="shared" si="104"/>
        <v>-530.1903173595888</v>
      </c>
      <c r="AC264" s="14">
        <f t="shared" si="105"/>
        <v>431.93935738767004</v>
      </c>
      <c r="AE264" s="14">
        <f t="shared" si="93"/>
        <v>-297.97575791904165</v>
      </c>
      <c r="AF264" s="14">
        <f t="shared" si="94"/>
        <v>242.7570877447052</v>
      </c>
      <c r="AH264" s="14">
        <f t="shared" si="106"/>
        <v>-195824.9661499812</v>
      </c>
      <c r="AI264" s="14">
        <f t="shared" si="107"/>
        <v>-63437.8293324728</v>
      </c>
      <c r="AK264" s="16">
        <f t="shared" si="96"/>
        <v>0</v>
      </c>
      <c r="AL264" s="16">
        <f t="shared" si="97"/>
        <v>0</v>
      </c>
      <c r="AM264" s="17">
        <f t="shared" si="98"/>
        <v>0</v>
      </c>
      <c r="AN264" s="17">
        <f t="shared" si="99"/>
        <v>0</v>
      </c>
    </row>
    <row r="265" spans="3:40" ht="12.75">
      <c r="C265" s="2">
        <f t="shared" si="100"/>
        <v>202</v>
      </c>
      <c r="D265" s="12">
        <f t="shared" si="101"/>
        <v>45566</v>
      </c>
      <c r="E265" s="12"/>
      <c r="F265" s="13">
        <f t="shared" si="102"/>
        <v>193172.5014490049</v>
      </c>
      <c r="G265" s="13">
        <f t="shared" si="81"/>
        <v>127738.1312517628</v>
      </c>
      <c r="H265" s="13"/>
      <c r="I265" s="14">
        <f t="shared" si="82"/>
        <v>2550.4521568046944</v>
      </c>
      <c r="J265" s="13">
        <f t="shared" si="83"/>
        <v>1683.0568291919458</v>
      </c>
      <c r="K265" s="14"/>
      <c r="L265" s="14">
        <f t="shared" si="84"/>
        <v>1087.2782647108859</v>
      </c>
      <c r="M265" s="13">
        <f t="shared" si="85"/>
        <v>717.5006611165993</v>
      </c>
      <c r="N265" s="14"/>
      <c r="O265" s="14">
        <f t="shared" si="103"/>
        <v>1463.1738920938085</v>
      </c>
      <c r="P265" s="13">
        <f t="shared" si="86"/>
        <v>965.5561680753466</v>
      </c>
      <c r="R265" s="14">
        <f t="shared" si="87"/>
        <v>822.1620977643121</v>
      </c>
      <c r="S265" s="13">
        <f t="shared" si="88"/>
        <v>543.6666666666666</v>
      </c>
      <c r="U265" s="14">
        <f t="shared" si="89"/>
        <v>756.1270059144501</v>
      </c>
      <c r="V265" s="13">
        <f t="shared" si="90"/>
        <v>500</v>
      </c>
      <c r="X265" s="14">
        <f t="shared" si="91"/>
        <v>1814.7048141946802</v>
      </c>
      <c r="Y265" s="13">
        <f t="shared" si="92"/>
        <v>1200</v>
      </c>
      <c r="AA265" s="15">
        <f t="shared" si="95"/>
        <v>45566</v>
      </c>
      <c r="AB265" s="14">
        <f t="shared" si="104"/>
        <v>-526.7234958586123</v>
      </c>
      <c r="AC265" s="14">
        <f t="shared" si="105"/>
        <v>438.8326722167343</v>
      </c>
      <c r="AE265" s="14">
        <f t="shared" si="93"/>
        <v>-295.1799150566607</v>
      </c>
      <c r="AF265" s="14">
        <f t="shared" si="94"/>
        <v>245.92521869158057</v>
      </c>
      <c r="AH265" s="14">
        <f t="shared" si="106"/>
        <v>-196120.14606503784</v>
      </c>
      <c r="AI265" s="14">
        <f t="shared" si="107"/>
        <v>-63191.90411378122</v>
      </c>
      <c r="AK265" s="16">
        <f t="shared" si="96"/>
        <v>0</v>
      </c>
      <c r="AL265" s="16">
        <f t="shared" si="97"/>
        <v>0</v>
      </c>
      <c r="AM265" s="17">
        <f t="shared" si="98"/>
        <v>0</v>
      </c>
      <c r="AN265" s="17">
        <f t="shared" si="99"/>
        <v>0</v>
      </c>
    </row>
    <row r="266" spans="3:40" ht="12.75">
      <c r="C266" s="2">
        <f t="shared" si="100"/>
        <v>203</v>
      </c>
      <c r="D266" s="12">
        <f t="shared" si="101"/>
        <v>45597</v>
      </c>
      <c r="E266" s="12"/>
      <c r="F266" s="13">
        <f t="shared" si="102"/>
        <v>191709.32755691107</v>
      </c>
      <c r="G266" s="13">
        <f t="shared" si="81"/>
        <v>126509.99631716008</v>
      </c>
      <c r="H266" s="13"/>
      <c r="I266" s="14">
        <f t="shared" si="82"/>
        <v>2550.4521568046944</v>
      </c>
      <c r="J266" s="13">
        <f t="shared" si="83"/>
        <v>1679.5971340964097</v>
      </c>
      <c r="K266" s="14"/>
      <c r="L266" s="14">
        <f t="shared" si="84"/>
        <v>1079.0427386477415</v>
      </c>
      <c r="M266" s="13">
        <f t="shared" si="85"/>
        <v>710.602269705337</v>
      </c>
      <c r="N266" s="14"/>
      <c r="O266" s="14">
        <f t="shared" si="103"/>
        <v>1471.4094181569528</v>
      </c>
      <c r="P266" s="13">
        <f t="shared" si="86"/>
        <v>968.9948643910727</v>
      </c>
      <c r="R266" s="14">
        <f t="shared" si="87"/>
        <v>823.8556170729771</v>
      </c>
      <c r="S266" s="13">
        <f t="shared" si="88"/>
        <v>543.6666666666666</v>
      </c>
      <c r="U266" s="14">
        <f t="shared" si="89"/>
        <v>757.6845037458404</v>
      </c>
      <c r="V266" s="13">
        <f t="shared" si="90"/>
        <v>500</v>
      </c>
      <c r="X266" s="14">
        <f t="shared" si="91"/>
        <v>1818.442808990017</v>
      </c>
      <c r="Y266" s="13">
        <f t="shared" si="92"/>
        <v>1200</v>
      </c>
      <c r="AA266" s="15">
        <f t="shared" si="95"/>
        <v>45597</v>
      </c>
      <c r="AB266" s="14">
        <f t="shared" si="104"/>
        <v>-523.2638007630762</v>
      </c>
      <c r="AC266" s="14">
        <f t="shared" si="105"/>
        <v>445.7310636279965</v>
      </c>
      <c r="AE266" s="14">
        <f t="shared" si="93"/>
        <v>-292.40161976964055</v>
      </c>
      <c r="AF266" s="14">
        <f t="shared" si="94"/>
        <v>249.0760583789799</v>
      </c>
      <c r="AH266" s="14">
        <f t="shared" si="106"/>
        <v>-196412.54768480748</v>
      </c>
      <c r="AI266" s="14">
        <f t="shared" si="107"/>
        <v>-62942.828055402235</v>
      </c>
      <c r="AK266" s="16">
        <f t="shared" si="96"/>
        <v>0</v>
      </c>
      <c r="AL266" s="16">
        <f t="shared" si="97"/>
        <v>0</v>
      </c>
      <c r="AM266" s="17">
        <f t="shared" si="98"/>
        <v>0</v>
      </c>
      <c r="AN266" s="17">
        <f t="shared" si="99"/>
        <v>0</v>
      </c>
    </row>
    <row r="267" spans="3:40" ht="12.75">
      <c r="C267" s="2">
        <f t="shared" si="100"/>
        <v>204</v>
      </c>
      <c r="D267" s="12">
        <f t="shared" si="101"/>
        <v>45627</v>
      </c>
      <c r="E267" s="12"/>
      <c r="F267" s="13">
        <f t="shared" si="102"/>
        <v>190237.91813875412</v>
      </c>
      <c r="G267" s="13">
        <f t="shared" si="81"/>
        <v>125280.94724295073</v>
      </c>
      <c r="H267" s="13"/>
      <c r="I267" s="14">
        <f t="shared" si="82"/>
        <v>2550.4521568046944</v>
      </c>
      <c r="J267" s="13">
        <f t="shared" si="83"/>
        <v>1676.1445507572596</v>
      </c>
      <c r="K267" s="14"/>
      <c r="L267" s="14">
        <f t="shared" si="84"/>
        <v>1070.7608586345282</v>
      </c>
      <c r="M267" s="13">
        <f t="shared" si="85"/>
        <v>703.6987436035504</v>
      </c>
      <c r="N267" s="14"/>
      <c r="O267" s="14">
        <f t="shared" si="103"/>
        <v>1479.6912981701662</v>
      </c>
      <c r="P267" s="13">
        <f t="shared" si="86"/>
        <v>972.4458071537092</v>
      </c>
      <c r="R267" s="14">
        <f t="shared" si="87"/>
        <v>825.5526247541378</v>
      </c>
      <c r="S267" s="13">
        <f t="shared" si="88"/>
        <v>543.6666666666666</v>
      </c>
      <c r="U267" s="14">
        <f t="shared" si="89"/>
        <v>759.245209767754</v>
      </c>
      <c r="V267" s="13">
        <f t="shared" si="90"/>
        <v>500</v>
      </c>
      <c r="X267" s="14">
        <f t="shared" si="91"/>
        <v>1822.1885034426095</v>
      </c>
      <c r="Y267" s="13">
        <f t="shared" si="92"/>
        <v>1200</v>
      </c>
      <c r="AA267" s="15">
        <f t="shared" si="95"/>
        <v>45627</v>
      </c>
      <c r="AB267" s="14">
        <f t="shared" si="104"/>
        <v>-519.8112174239263</v>
      </c>
      <c r="AC267" s="14">
        <f t="shared" si="105"/>
        <v>452.6345897297829</v>
      </c>
      <c r="AE267" s="14">
        <f t="shared" si="93"/>
        <v>-289.6407749411006</v>
      </c>
      <c r="AF267" s="14">
        <f t="shared" si="94"/>
        <v>252.20970410025433</v>
      </c>
      <c r="AH267" s="14">
        <f t="shared" si="106"/>
        <v>-196702.18845974858</v>
      </c>
      <c r="AI267" s="14">
        <f t="shared" si="107"/>
        <v>-62690.61835130198</v>
      </c>
      <c r="AK267" s="16">
        <f t="shared" si="96"/>
        <v>0</v>
      </c>
      <c r="AL267" s="16">
        <f t="shared" si="97"/>
        <v>0</v>
      </c>
      <c r="AM267" s="17">
        <f t="shared" si="98"/>
        <v>0</v>
      </c>
      <c r="AN267" s="17">
        <f t="shared" si="99"/>
        <v>0</v>
      </c>
    </row>
    <row r="268" spans="3:40" ht="12.75">
      <c r="C268" s="2">
        <f t="shared" si="100"/>
        <v>205</v>
      </c>
      <c r="D268" s="12">
        <f t="shared" si="101"/>
        <v>45658</v>
      </c>
      <c r="E268" s="12"/>
      <c r="F268" s="13">
        <f t="shared" si="102"/>
        <v>188758.22684058393</v>
      </c>
      <c r="G268" s="13">
        <f t="shared" si="81"/>
        <v>124050.97366179503</v>
      </c>
      <c r="H268" s="13"/>
      <c r="I268" s="14">
        <f t="shared" si="82"/>
        <v>2550.4521568046944</v>
      </c>
      <c r="J268" s="13">
        <f t="shared" si="83"/>
        <v>1672.6990645555568</v>
      </c>
      <c r="K268" s="14"/>
      <c r="L268" s="14">
        <f t="shared" si="84"/>
        <v>1062.432363766396</v>
      </c>
      <c r="M268" s="13">
        <f t="shared" si="85"/>
        <v>696.7900245782523</v>
      </c>
      <c r="N268" s="14"/>
      <c r="O268" s="14">
        <f t="shared" si="103"/>
        <v>1488.0197930382983</v>
      </c>
      <c r="P268" s="13">
        <f t="shared" si="86"/>
        <v>975.9090399773045</v>
      </c>
      <c r="R268" s="14">
        <f t="shared" si="87"/>
        <v>827.2531279932708</v>
      </c>
      <c r="S268" s="13">
        <f t="shared" si="88"/>
        <v>543.6666666666666</v>
      </c>
      <c r="U268" s="14">
        <f t="shared" si="89"/>
        <v>760.8091305885386</v>
      </c>
      <c r="V268" s="13">
        <f t="shared" si="90"/>
        <v>500</v>
      </c>
      <c r="X268" s="14">
        <f t="shared" si="91"/>
        <v>1825.9419134124923</v>
      </c>
      <c r="Y268" s="13">
        <f t="shared" si="92"/>
        <v>1200</v>
      </c>
      <c r="AA268" s="15">
        <f t="shared" si="95"/>
        <v>45658</v>
      </c>
      <c r="AB268" s="14">
        <f t="shared" si="104"/>
        <v>-516.3657312222235</v>
      </c>
      <c r="AC268" s="14">
        <f t="shared" si="105"/>
        <v>459.54330875508094</v>
      </c>
      <c r="AE268" s="14">
        <f t="shared" si="93"/>
        <v>-286.8972839624877</v>
      </c>
      <c r="AF268" s="14">
        <f t="shared" si="94"/>
        <v>255.32625264054963</v>
      </c>
      <c r="AH268" s="14">
        <f t="shared" si="106"/>
        <v>-196989.08574371107</v>
      </c>
      <c r="AI268" s="14">
        <f t="shared" si="107"/>
        <v>-62435.292098661426</v>
      </c>
      <c r="AK268" s="16">
        <f t="shared" si="96"/>
        <v>0</v>
      </c>
      <c r="AL268" s="16">
        <f t="shared" si="97"/>
        <v>0</v>
      </c>
      <c r="AM268" s="17">
        <f t="shared" si="98"/>
        <v>0</v>
      </c>
      <c r="AN268" s="17">
        <f t="shared" si="99"/>
        <v>0</v>
      </c>
    </row>
    <row r="269" spans="3:40" ht="12.75">
      <c r="C269" s="2">
        <f t="shared" si="100"/>
        <v>206</v>
      </c>
      <c r="D269" s="12">
        <f t="shared" si="101"/>
        <v>45689</v>
      </c>
      <c r="E269" s="12"/>
      <c r="F269" s="13">
        <f t="shared" si="102"/>
        <v>187270.2070475456</v>
      </c>
      <c r="G269" s="13">
        <f t="shared" si="81"/>
        <v>122820.06518405059</v>
      </c>
      <c r="H269" s="13"/>
      <c r="I269" s="14">
        <f t="shared" si="82"/>
        <v>2550.4521568046944</v>
      </c>
      <c r="J269" s="13">
        <f t="shared" si="83"/>
        <v>1669.260660902408</v>
      </c>
      <c r="K269" s="14"/>
      <c r="L269" s="14">
        <f t="shared" si="84"/>
        <v>1054.0569916699837</v>
      </c>
      <c r="M269" s="13">
        <f t="shared" si="85"/>
        <v>689.8760542711791</v>
      </c>
      <c r="N269" s="14"/>
      <c r="O269" s="14">
        <f t="shared" si="103"/>
        <v>1496.3951651347106</v>
      </c>
      <c r="P269" s="13">
        <f t="shared" si="86"/>
        <v>979.384606631229</v>
      </c>
      <c r="R269" s="14">
        <f t="shared" si="87"/>
        <v>828.9571339906519</v>
      </c>
      <c r="S269" s="13">
        <f t="shared" si="88"/>
        <v>543.6666666666666</v>
      </c>
      <c r="U269" s="14">
        <f t="shared" si="89"/>
        <v>762.376272830152</v>
      </c>
      <c r="V269" s="13">
        <f t="shared" si="90"/>
        <v>500</v>
      </c>
      <c r="X269" s="14">
        <f t="shared" si="91"/>
        <v>1829.7030547923648</v>
      </c>
      <c r="Y269" s="13">
        <f t="shared" si="92"/>
        <v>1200</v>
      </c>
      <c r="AA269" s="15">
        <f t="shared" si="95"/>
        <v>45689</v>
      </c>
      <c r="AB269" s="14">
        <f t="shared" si="104"/>
        <v>-512.9273275690748</v>
      </c>
      <c r="AC269" s="14">
        <f t="shared" si="105"/>
        <v>466.45727906215416</v>
      </c>
      <c r="AE269" s="14">
        <f t="shared" si="93"/>
        <v>-284.1710507309859</v>
      </c>
      <c r="AF269" s="14">
        <f t="shared" si="94"/>
        <v>258.425800279394</v>
      </c>
      <c r="AH269" s="14">
        <f t="shared" si="106"/>
        <v>-197273.25679444204</v>
      </c>
      <c r="AI269" s="14">
        <f t="shared" si="107"/>
        <v>-62176.86629838203</v>
      </c>
      <c r="AK269" s="16">
        <f t="shared" si="96"/>
        <v>0</v>
      </c>
      <c r="AL269" s="16">
        <f t="shared" si="97"/>
        <v>0</v>
      </c>
      <c r="AM269" s="17">
        <f t="shared" si="98"/>
        <v>0</v>
      </c>
      <c r="AN269" s="17">
        <f t="shared" si="99"/>
        <v>0</v>
      </c>
    </row>
    <row r="270" spans="3:40" ht="12.75">
      <c r="C270" s="2">
        <f t="shared" si="100"/>
        <v>207</v>
      </c>
      <c r="D270" s="12">
        <f t="shared" si="101"/>
        <v>45717</v>
      </c>
      <c r="E270" s="12"/>
      <c r="F270" s="13">
        <f t="shared" si="102"/>
        <v>185773.8118824109</v>
      </c>
      <c r="G270" s="13">
        <f t="shared" si="81"/>
        <v>121588.21139766226</v>
      </c>
      <c r="H270" s="13"/>
      <c r="I270" s="14">
        <f t="shared" si="82"/>
        <v>2550.4521568046944</v>
      </c>
      <c r="J270" s="13">
        <f t="shared" si="83"/>
        <v>1665.829325238913</v>
      </c>
      <c r="K270" s="14"/>
      <c r="L270" s="14">
        <f t="shared" si="84"/>
        <v>1045.634478495152</v>
      </c>
      <c r="M270" s="13">
        <f t="shared" si="85"/>
        <v>682.9567741981789</v>
      </c>
      <c r="N270" s="14"/>
      <c r="O270" s="14">
        <f t="shared" si="103"/>
        <v>1504.8176783095423</v>
      </c>
      <c r="P270" s="13">
        <f t="shared" si="86"/>
        <v>982.8725510407342</v>
      </c>
      <c r="R270" s="14">
        <f t="shared" si="87"/>
        <v>830.6646499613909</v>
      </c>
      <c r="S270" s="13">
        <f t="shared" si="88"/>
        <v>543.6666666666666</v>
      </c>
      <c r="U270" s="14">
        <f t="shared" si="89"/>
        <v>763.9466431281952</v>
      </c>
      <c r="V270" s="13">
        <f t="shared" si="90"/>
        <v>500</v>
      </c>
      <c r="X270" s="14">
        <f t="shared" si="91"/>
        <v>1833.4719435076684</v>
      </c>
      <c r="Y270" s="13">
        <f t="shared" si="92"/>
        <v>1200</v>
      </c>
      <c r="AA270" s="15">
        <f t="shared" si="95"/>
        <v>45717</v>
      </c>
      <c r="AB270" s="14">
        <f t="shared" si="104"/>
        <v>-509.49599190557956</v>
      </c>
      <c r="AC270" s="14">
        <f t="shared" si="105"/>
        <v>473.3765591351546</v>
      </c>
      <c r="AE270" s="14">
        <f t="shared" si="93"/>
        <v>-281.4619796469477</v>
      </c>
      <c r="AF270" s="14">
        <f t="shared" si="94"/>
        <v>261.50844279327083</v>
      </c>
      <c r="AH270" s="14">
        <f t="shared" si="106"/>
        <v>-197554.71877408898</v>
      </c>
      <c r="AI270" s="14">
        <f t="shared" si="107"/>
        <v>-61915.35785558876</v>
      </c>
      <c r="AK270" s="16">
        <f t="shared" si="96"/>
        <v>0</v>
      </c>
      <c r="AL270" s="16">
        <f t="shared" si="97"/>
        <v>0</v>
      </c>
      <c r="AM270" s="17">
        <f t="shared" si="98"/>
        <v>0</v>
      </c>
      <c r="AN270" s="17">
        <f t="shared" si="99"/>
        <v>0</v>
      </c>
    </row>
    <row r="271" spans="3:40" ht="12.75">
      <c r="C271" s="2">
        <f t="shared" si="100"/>
        <v>208</v>
      </c>
      <c r="D271" s="12">
        <f t="shared" si="101"/>
        <v>45748</v>
      </c>
      <c r="E271" s="12"/>
      <c r="F271" s="13">
        <f t="shared" si="102"/>
        <v>184268.99420410136</v>
      </c>
      <c r="G271" s="13">
        <f t="shared" si="81"/>
        <v>120355.40186805293</v>
      </c>
      <c r="H271" s="13"/>
      <c r="I271" s="14">
        <f t="shared" si="82"/>
        <v>2550.4521568046944</v>
      </c>
      <c r="J271" s="13">
        <f t="shared" si="83"/>
        <v>1662.4050430360978</v>
      </c>
      <c r="K271" s="14"/>
      <c r="L271" s="14">
        <f t="shared" si="84"/>
        <v>1037.1645589066718</v>
      </c>
      <c r="M271" s="13">
        <f t="shared" si="85"/>
        <v>676.032125748593</v>
      </c>
      <c r="N271" s="14"/>
      <c r="O271" s="14">
        <f t="shared" si="103"/>
        <v>1513.2875978980226</v>
      </c>
      <c r="P271" s="13">
        <f t="shared" si="86"/>
        <v>986.372917287505</v>
      </c>
      <c r="R271" s="14">
        <f t="shared" si="87"/>
        <v>832.3756831354576</v>
      </c>
      <c r="S271" s="13">
        <f t="shared" si="88"/>
        <v>543.6666666666666</v>
      </c>
      <c r="U271" s="14">
        <f t="shared" si="89"/>
        <v>765.5202481319353</v>
      </c>
      <c r="V271" s="13">
        <f t="shared" si="90"/>
        <v>500</v>
      </c>
      <c r="X271" s="14">
        <f t="shared" si="91"/>
        <v>1837.2485955166449</v>
      </c>
      <c r="Y271" s="13">
        <f t="shared" si="92"/>
        <v>1200</v>
      </c>
      <c r="AA271" s="15">
        <f t="shared" si="95"/>
        <v>45748</v>
      </c>
      <c r="AB271" s="14">
        <f t="shared" si="104"/>
        <v>-506.07170970276457</v>
      </c>
      <c r="AC271" s="14">
        <f t="shared" si="105"/>
        <v>480.3012075847404</v>
      </c>
      <c r="AE271" s="14">
        <f t="shared" si="93"/>
        <v>-278.769975611331</v>
      </c>
      <c r="AF271" s="14">
        <f t="shared" si="94"/>
        <v>264.57427545817916</v>
      </c>
      <c r="AH271" s="14">
        <f t="shared" si="106"/>
        <v>-197833.4887497003</v>
      </c>
      <c r="AI271" s="14">
        <f t="shared" si="107"/>
        <v>-61650.78358013058</v>
      </c>
      <c r="AK271" s="16">
        <f t="shared" si="96"/>
        <v>0</v>
      </c>
      <c r="AL271" s="16">
        <f t="shared" si="97"/>
        <v>0</v>
      </c>
      <c r="AM271" s="17">
        <f t="shared" si="98"/>
        <v>0</v>
      </c>
      <c r="AN271" s="17">
        <f t="shared" si="99"/>
        <v>0</v>
      </c>
    </row>
    <row r="272" spans="3:40" ht="12.75">
      <c r="C272" s="2">
        <f t="shared" si="100"/>
        <v>209</v>
      </c>
      <c r="D272" s="12">
        <f t="shared" si="101"/>
        <v>45778</v>
      </c>
      <c r="E272" s="12"/>
      <c r="F272" s="13">
        <f t="shared" si="102"/>
        <v>182755.7066062033</v>
      </c>
      <c r="G272" s="13">
        <f t="shared" si="81"/>
        <v>119121.62613801307</v>
      </c>
      <c r="H272" s="13"/>
      <c r="I272" s="14">
        <f t="shared" si="82"/>
        <v>2550.4521568046944</v>
      </c>
      <c r="J272" s="13">
        <f t="shared" si="83"/>
        <v>1658.9877997948536</v>
      </c>
      <c r="K272" s="14"/>
      <c r="L272" s="14">
        <f t="shared" si="84"/>
        <v>1028.6469660758648</v>
      </c>
      <c r="M272" s="13">
        <f t="shared" si="85"/>
        <v>669.102050184637</v>
      </c>
      <c r="N272" s="14"/>
      <c r="O272" s="14">
        <f t="shared" si="103"/>
        <v>1521.8051907288295</v>
      </c>
      <c r="P272" s="13">
        <f t="shared" si="86"/>
        <v>989.8857496102165</v>
      </c>
      <c r="R272" s="14">
        <f t="shared" si="87"/>
        <v>834.0902407577152</v>
      </c>
      <c r="S272" s="13">
        <f t="shared" si="88"/>
        <v>543.6666666666666</v>
      </c>
      <c r="U272" s="14">
        <f t="shared" si="89"/>
        <v>767.0970945043365</v>
      </c>
      <c r="V272" s="13">
        <f t="shared" si="90"/>
        <v>500</v>
      </c>
      <c r="X272" s="14">
        <f t="shared" si="91"/>
        <v>1841.0330268104076</v>
      </c>
      <c r="Y272" s="13">
        <f t="shared" si="92"/>
        <v>1200</v>
      </c>
      <c r="AA272" s="15">
        <f t="shared" si="95"/>
        <v>45778</v>
      </c>
      <c r="AB272" s="14">
        <f t="shared" si="104"/>
        <v>-502.6544664615203</v>
      </c>
      <c r="AC272" s="14">
        <f t="shared" si="105"/>
        <v>487.2312831486962</v>
      </c>
      <c r="AE272" s="14">
        <f t="shared" si="93"/>
        <v>-276.09494402315005</v>
      </c>
      <c r="AF272" s="14">
        <f t="shared" si="94"/>
        <v>267.62339305218313</v>
      </c>
      <c r="AH272" s="14">
        <f t="shared" si="106"/>
        <v>-198109.58369372346</v>
      </c>
      <c r="AI272" s="14">
        <f t="shared" si="107"/>
        <v>-61383.16018707839</v>
      </c>
      <c r="AK272" s="16">
        <f t="shared" si="96"/>
        <v>0</v>
      </c>
      <c r="AL272" s="16">
        <f t="shared" si="97"/>
        <v>0</v>
      </c>
      <c r="AM272" s="17">
        <f t="shared" si="98"/>
        <v>0</v>
      </c>
      <c r="AN272" s="17">
        <f t="shared" si="99"/>
        <v>0</v>
      </c>
    </row>
    <row r="273" spans="3:40" ht="12.75">
      <c r="C273" s="2">
        <f t="shared" si="100"/>
        <v>210</v>
      </c>
      <c r="D273" s="12">
        <f t="shared" si="101"/>
        <v>45809</v>
      </c>
      <c r="E273" s="12"/>
      <c r="F273" s="13">
        <f t="shared" si="102"/>
        <v>181233.90141547448</v>
      </c>
      <c r="G273" s="13">
        <f t="shared" si="81"/>
        <v>117886.87372759033</v>
      </c>
      <c r="H273" s="13"/>
      <c r="I273" s="14">
        <f t="shared" si="82"/>
        <v>2550.4521568046944</v>
      </c>
      <c r="J273" s="13">
        <f t="shared" si="83"/>
        <v>1655.5775810458767</v>
      </c>
      <c r="K273" s="14"/>
      <c r="L273" s="14">
        <f t="shared" si="84"/>
        <v>1020.081431672199</v>
      </c>
      <c r="M273" s="13">
        <f t="shared" si="85"/>
        <v>662.1664886407822</v>
      </c>
      <c r="N273" s="14"/>
      <c r="O273" s="14">
        <f t="shared" si="103"/>
        <v>1530.3707251324954</v>
      </c>
      <c r="P273" s="13">
        <f t="shared" si="86"/>
        <v>993.4110924050946</v>
      </c>
      <c r="R273" s="14">
        <f t="shared" si="87"/>
        <v>835.8083300879498</v>
      </c>
      <c r="S273" s="13">
        <f t="shared" si="88"/>
        <v>543.6666666666666</v>
      </c>
      <c r="U273" s="14">
        <f t="shared" si="89"/>
        <v>768.6771889220876</v>
      </c>
      <c r="V273" s="13">
        <f t="shared" si="90"/>
        <v>500</v>
      </c>
      <c r="X273" s="14">
        <f t="shared" si="91"/>
        <v>1844.8252534130102</v>
      </c>
      <c r="Y273" s="13">
        <f t="shared" si="92"/>
        <v>1200</v>
      </c>
      <c r="AA273" s="15">
        <f t="shared" si="95"/>
        <v>45809</v>
      </c>
      <c r="AB273" s="14">
        <f t="shared" si="104"/>
        <v>-499.24424771254326</v>
      </c>
      <c r="AC273" s="14">
        <f t="shared" si="105"/>
        <v>494.1668446925513</v>
      </c>
      <c r="AE273" s="14">
        <f t="shared" si="93"/>
        <v>-273.43679077694276</v>
      </c>
      <c r="AF273" s="14">
        <f t="shared" si="94"/>
        <v>270.6558898579458</v>
      </c>
      <c r="AH273" s="14">
        <f t="shared" si="106"/>
        <v>-198383.0204845004</v>
      </c>
      <c r="AI273" s="14">
        <f t="shared" si="107"/>
        <v>-61112.50429722045</v>
      </c>
      <c r="AK273" s="16">
        <f t="shared" si="96"/>
        <v>0</v>
      </c>
      <c r="AL273" s="16">
        <f t="shared" si="97"/>
        <v>0</v>
      </c>
      <c r="AM273" s="17">
        <f t="shared" si="98"/>
        <v>0</v>
      </c>
      <c r="AN273" s="17">
        <f t="shared" si="99"/>
        <v>0</v>
      </c>
    </row>
    <row r="274" spans="3:40" ht="12.75">
      <c r="C274" s="2">
        <f t="shared" si="100"/>
        <v>211</v>
      </c>
      <c r="D274" s="12">
        <f t="shared" si="101"/>
        <v>45839</v>
      </c>
      <c r="E274" s="12"/>
      <c r="F274" s="13">
        <f t="shared" si="102"/>
        <v>179703.53069034198</v>
      </c>
      <c r="G274" s="13">
        <f t="shared" si="81"/>
        <v>116651.13413397876</v>
      </c>
      <c r="H274" s="13"/>
      <c r="I274" s="14">
        <f t="shared" si="82"/>
        <v>2550.4521568046944</v>
      </c>
      <c r="J274" s="13">
        <f t="shared" si="83"/>
        <v>1652.174372349606</v>
      </c>
      <c r="K274" s="14"/>
      <c r="L274" s="14">
        <f t="shared" si="84"/>
        <v>1011.4676858548333</v>
      </c>
      <c r="M274" s="13">
        <f t="shared" si="85"/>
        <v>655.2253821231303</v>
      </c>
      <c r="N274" s="14"/>
      <c r="O274" s="14">
        <f t="shared" si="103"/>
        <v>1538.9844709498611</v>
      </c>
      <c r="P274" s="13">
        <f t="shared" si="86"/>
        <v>996.9489902264759</v>
      </c>
      <c r="R274" s="14">
        <f t="shared" si="87"/>
        <v>837.5299584009017</v>
      </c>
      <c r="S274" s="13">
        <f t="shared" si="88"/>
        <v>543.6666666666666</v>
      </c>
      <c r="U274" s="14">
        <f t="shared" si="89"/>
        <v>770.26053807563</v>
      </c>
      <c r="V274" s="13">
        <f t="shared" si="90"/>
        <v>500</v>
      </c>
      <c r="X274" s="14">
        <f t="shared" si="91"/>
        <v>1848.6252913815122</v>
      </c>
      <c r="Y274" s="13">
        <f t="shared" si="92"/>
        <v>1200</v>
      </c>
      <c r="AA274" s="15">
        <f t="shared" si="95"/>
        <v>45839</v>
      </c>
      <c r="AB274" s="14">
        <f t="shared" si="104"/>
        <v>-495.8410390162726</v>
      </c>
      <c r="AC274" s="14">
        <f t="shared" si="105"/>
        <v>501.1079512102033</v>
      </c>
      <c r="AE274" s="14">
        <f t="shared" si="93"/>
        <v>-270.7954222602468</v>
      </c>
      <c r="AF274" s="14">
        <f t="shared" si="94"/>
        <v>273.67185966525216</v>
      </c>
      <c r="AH274" s="14">
        <f t="shared" si="106"/>
        <v>-198653.81590676063</v>
      </c>
      <c r="AI274" s="14">
        <f t="shared" si="107"/>
        <v>-60838.8324375552</v>
      </c>
      <c r="AK274" s="16">
        <f t="shared" si="96"/>
        <v>0</v>
      </c>
      <c r="AL274" s="16">
        <f t="shared" si="97"/>
        <v>0</v>
      </c>
      <c r="AM274" s="17">
        <f t="shared" si="98"/>
        <v>0</v>
      </c>
      <c r="AN274" s="17">
        <f t="shared" si="99"/>
        <v>0</v>
      </c>
    </row>
    <row r="275" spans="3:40" ht="12.75">
      <c r="C275" s="2">
        <f t="shared" si="100"/>
        <v>212</v>
      </c>
      <c r="D275" s="12">
        <f t="shared" si="101"/>
        <v>45870</v>
      </c>
      <c r="E275" s="12"/>
      <c r="F275" s="13">
        <f t="shared" si="102"/>
        <v>178164.5462193921</v>
      </c>
      <c r="G275" s="13">
        <f t="shared" si="81"/>
        <v>115414.39683140765</v>
      </c>
      <c r="H275" s="13"/>
      <c r="I275" s="14">
        <f t="shared" si="82"/>
        <v>2550.4521568046944</v>
      </c>
      <c r="J275" s="13">
        <f t="shared" si="83"/>
        <v>1648.7781592961633</v>
      </c>
      <c r="K275" s="14"/>
      <c r="L275" s="14">
        <f t="shared" si="84"/>
        <v>1002.805457264119</v>
      </c>
      <c r="M275" s="13">
        <f t="shared" si="85"/>
        <v>648.2786715087924</v>
      </c>
      <c r="N275" s="14"/>
      <c r="O275" s="14">
        <f t="shared" si="103"/>
        <v>1547.6466995405754</v>
      </c>
      <c r="P275" s="13">
        <f t="shared" si="86"/>
        <v>1000.4994877873709</v>
      </c>
      <c r="R275" s="14">
        <f t="shared" si="87"/>
        <v>839.255132986296</v>
      </c>
      <c r="S275" s="13">
        <f t="shared" si="88"/>
        <v>543.6666666666666</v>
      </c>
      <c r="U275" s="14">
        <f t="shared" si="89"/>
        <v>771.847148669187</v>
      </c>
      <c r="V275" s="13">
        <f t="shared" si="90"/>
        <v>500</v>
      </c>
      <c r="X275" s="14">
        <f t="shared" si="91"/>
        <v>1852.4331568060488</v>
      </c>
      <c r="Y275" s="13">
        <f t="shared" si="92"/>
        <v>1200</v>
      </c>
      <c r="AA275" s="15">
        <f t="shared" si="95"/>
        <v>45870</v>
      </c>
      <c r="AB275" s="14">
        <f t="shared" si="104"/>
        <v>-492.4448259628298</v>
      </c>
      <c r="AC275" s="14">
        <f t="shared" si="105"/>
        <v>508.0546618245411</v>
      </c>
      <c r="AE275" s="14">
        <f t="shared" si="93"/>
        <v>-268.17074535109043</v>
      </c>
      <c r="AF275" s="14">
        <f t="shared" si="94"/>
        <v>276.6713957735182</v>
      </c>
      <c r="AH275" s="14">
        <f t="shared" si="106"/>
        <v>-198921.98665211172</v>
      </c>
      <c r="AI275" s="14">
        <f t="shared" si="107"/>
        <v>-60562.16104178168</v>
      </c>
      <c r="AK275" s="16">
        <f t="shared" si="96"/>
        <v>0</v>
      </c>
      <c r="AL275" s="16">
        <f t="shared" si="97"/>
        <v>0</v>
      </c>
      <c r="AM275" s="17">
        <f t="shared" si="98"/>
        <v>0</v>
      </c>
      <c r="AN275" s="17">
        <f t="shared" si="99"/>
        <v>0</v>
      </c>
    </row>
    <row r="276" spans="3:40" ht="12.75">
      <c r="C276" s="2">
        <f t="shared" si="100"/>
        <v>213</v>
      </c>
      <c r="D276" s="12">
        <f t="shared" si="101"/>
        <v>45901</v>
      </c>
      <c r="E276" s="12"/>
      <c r="F276" s="13">
        <f t="shared" si="102"/>
        <v>176616.89951985152</v>
      </c>
      <c r="G276" s="13">
        <f t="shared" si="81"/>
        <v>114176.65127103012</v>
      </c>
      <c r="H276" s="13"/>
      <c r="I276" s="14">
        <f t="shared" si="82"/>
        <v>2550.4521568046944</v>
      </c>
      <c r="J276" s="13">
        <f t="shared" si="83"/>
        <v>1645.38892750529</v>
      </c>
      <c r="K276" s="14"/>
      <c r="L276" s="14">
        <f t="shared" si="84"/>
        <v>994.0944730130494</v>
      </c>
      <c r="M276" s="13">
        <f t="shared" si="85"/>
        <v>641.3262975452601</v>
      </c>
      <c r="N276" s="14"/>
      <c r="O276" s="14">
        <f t="shared" si="103"/>
        <v>1556.3576837916448</v>
      </c>
      <c r="P276" s="13">
        <f t="shared" si="86"/>
        <v>1004.0626299600298</v>
      </c>
      <c r="R276" s="14">
        <f t="shared" si="87"/>
        <v>840.9838611488728</v>
      </c>
      <c r="S276" s="13">
        <f t="shared" si="88"/>
        <v>543.6666666666666</v>
      </c>
      <c r="U276" s="14">
        <f t="shared" si="89"/>
        <v>773.4370274207905</v>
      </c>
      <c r="V276" s="13">
        <f t="shared" si="90"/>
        <v>500</v>
      </c>
      <c r="X276" s="14">
        <f t="shared" si="91"/>
        <v>1856.2488658098973</v>
      </c>
      <c r="Y276" s="13">
        <f t="shared" si="92"/>
        <v>1200</v>
      </c>
      <c r="AA276" s="15">
        <f t="shared" si="95"/>
        <v>45901</v>
      </c>
      <c r="AB276" s="14">
        <f t="shared" si="104"/>
        <v>-489.0555941719567</v>
      </c>
      <c r="AC276" s="14">
        <f t="shared" si="105"/>
        <v>515.007035788073</v>
      </c>
      <c r="AE276" s="14">
        <f t="shared" si="93"/>
        <v>-265.56266741549507</v>
      </c>
      <c r="AF276" s="14">
        <f t="shared" si="94"/>
        <v>279.65459099428995</v>
      </c>
      <c r="AH276" s="14">
        <f t="shared" si="106"/>
        <v>-199187.54931952723</v>
      </c>
      <c r="AI276" s="14">
        <f t="shared" si="107"/>
        <v>-60282.50645078739</v>
      </c>
      <c r="AK276" s="16">
        <f t="shared" si="96"/>
        <v>0</v>
      </c>
      <c r="AL276" s="16">
        <f t="shared" si="97"/>
        <v>0</v>
      </c>
      <c r="AM276" s="17">
        <f t="shared" si="98"/>
        <v>0</v>
      </c>
      <c r="AN276" s="17">
        <f t="shared" si="99"/>
        <v>0</v>
      </c>
    </row>
    <row r="277" spans="3:40" ht="12.75">
      <c r="C277" s="2">
        <f t="shared" si="100"/>
        <v>214</v>
      </c>
      <c r="D277" s="12">
        <f t="shared" si="101"/>
        <v>45931</v>
      </c>
      <c r="E277" s="12"/>
      <c r="F277" s="13">
        <f t="shared" si="102"/>
        <v>175060.54183605986</v>
      </c>
      <c r="G277" s="13">
        <f t="shared" si="81"/>
        <v>112937.88688081117</v>
      </c>
      <c r="H277" s="13"/>
      <c r="I277" s="14">
        <f t="shared" si="82"/>
        <v>2550.4521568046944</v>
      </c>
      <c r="J277" s="13">
        <f t="shared" si="83"/>
        <v>1642.0066626262887</v>
      </c>
      <c r="K277" s="14"/>
      <c r="L277" s="14">
        <f t="shared" si="84"/>
        <v>985.3344586786635</v>
      </c>
      <c r="M277" s="13">
        <f t="shared" si="85"/>
        <v>634.3682008497792</v>
      </c>
      <c r="N277" s="14"/>
      <c r="O277" s="14">
        <f t="shared" si="103"/>
        <v>1565.117698126031</v>
      </c>
      <c r="P277" s="13">
        <f t="shared" si="86"/>
        <v>1007.6384617765095</v>
      </c>
      <c r="R277" s="14">
        <f t="shared" si="87"/>
        <v>842.7161502084198</v>
      </c>
      <c r="S277" s="13">
        <f t="shared" si="88"/>
        <v>543.6666666666666</v>
      </c>
      <c r="U277" s="14">
        <f t="shared" si="89"/>
        <v>775.0301810623114</v>
      </c>
      <c r="V277" s="13">
        <f t="shared" si="90"/>
        <v>500</v>
      </c>
      <c r="X277" s="14">
        <f t="shared" si="91"/>
        <v>1860.0724345495473</v>
      </c>
      <c r="Y277" s="13">
        <f t="shared" si="92"/>
        <v>1200</v>
      </c>
      <c r="AA277" s="15">
        <f t="shared" si="95"/>
        <v>45931</v>
      </c>
      <c r="AB277" s="14">
        <f t="shared" si="104"/>
        <v>-485.67332929295526</v>
      </c>
      <c r="AC277" s="14">
        <f t="shared" si="105"/>
        <v>521.9651324835543</v>
      </c>
      <c r="AE277" s="14">
        <f t="shared" si="93"/>
        <v>-262.9710963049904</v>
      </c>
      <c r="AF277" s="14">
        <f t="shared" si="94"/>
        <v>282.6215376537268</v>
      </c>
      <c r="AH277" s="14">
        <f t="shared" si="106"/>
        <v>-199450.52041583223</v>
      </c>
      <c r="AI277" s="14">
        <f t="shared" si="107"/>
        <v>-59999.88491313366</v>
      </c>
      <c r="AK277" s="16">
        <f t="shared" si="96"/>
        <v>0</v>
      </c>
      <c r="AL277" s="16">
        <f t="shared" si="97"/>
        <v>0</v>
      </c>
      <c r="AM277" s="17">
        <f t="shared" si="98"/>
        <v>0</v>
      </c>
      <c r="AN277" s="17">
        <f t="shared" si="99"/>
        <v>0</v>
      </c>
    </row>
    <row r="278" spans="3:40" ht="12.75">
      <c r="C278" s="2">
        <f t="shared" si="100"/>
        <v>215</v>
      </c>
      <c r="D278" s="12">
        <f t="shared" si="101"/>
        <v>45962</v>
      </c>
      <c r="E278" s="12"/>
      <c r="F278" s="13">
        <f t="shared" si="102"/>
        <v>173495.42413793382</v>
      </c>
      <c r="G278" s="13">
        <f t="shared" si="81"/>
        <v>111698.09306541579</v>
      </c>
      <c r="H278" s="13"/>
      <c r="I278" s="14">
        <f t="shared" si="82"/>
        <v>2550.4521568046944</v>
      </c>
      <c r="J278" s="13">
        <f t="shared" si="83"/>
        <v>1638.631350337961</v>
      </c>
      <c r="K278" s="14"/>
      <c r="L278" s="14">
        <f t="shared" si="84"/>
        <v>976.5251382934015</v>
      </c>
      <c r="M278" s="13">
        <f t="shared" si="85"/>
        <v>627.4043219087196</v>
      </c>
      <c r="N278" s="14"/>
      <c r="O278" s="14">
        <f t="shared" si="103"/>
        <v>1573.9270185112928</v>
      </c>
      <c r="P278" s="13">
        <f t="shared" si="86"/>
        <v>1011.2270284292414</v>
      </c>
      <c r="R278" s="14">
        <f t="shared" si="87"/>
        <v>844.4520074998014</v>
      </c>
      <c r="S278" s="13">
        <f t="shared" si="88"/>
        <v>543.6666666666666</v>
      </c>
      <c r="U278" s="14">
        <f t="shared" si="89"/>
        <v>776.6266163394864</v>
      </c>
      <c r="V278" s="13">
        <f t="shared" si="90"/>
        <v>500</v>
      </c>
      <c r="X278" s="14">
        <f t="shared" si="91"/>
        <v>1863.9038792147674</v>
      </c>
      <c r="Y278" s="13">
        <f t="shared" si="92"/>
        <v>1200</v>
      </c>
      <c r="AA278" s="15">
        <f t="shared" si="95"/>
        <v>45962</v>
      </c>
      <c r="AB278" s="14">
        <f t="shared" si="104"/>
        <v>-482.2980170046276</v>
      </c>
      <c r="AC278" s="14">
        <f t="shared" si="105"/>
        <v>528.9290114246138</v>
      </c>
      <c r="AE278" s="14">
        <f t="shared" si="93"/>
        <v>-260.3959403541433</v>
      </c>
      <c r="AF278" s="14">
        <f t="shared" si="94"/>
        <v>285.57232759507326</v>
      </c>
      <c r="AH278" s="14">
        <f t="shared" si="106"/>
        <v>-199710.91635618638</v>
      </c>
      <c r="AI278" s="14">
        <f t="shared" si="107"/>
        <v>-59714.31258553859</v>
      </c>
      <c r="AK278" s="16">
        <f t="shared" si="96"/>
        <v>0</v>
      </c>
      <c r="AL278" s="16">
        <f t="shared" si="97"/>
        <v>0</v>
      </c>
      <c r="AM278" s="17">
        <f t="shared" si="98"/>
        <v>0</v>
      </c>
      <c r="AN278" s="17">
        <f t="shared" si="99"/>
        <v>0</v>
      </c>
    </row>
    <row r="279" spans="3:40" ht="12.75">
      <c r="C279" s="2">
        <f t="shared" si="100"/>
        <v>216</v>
      </c>
      <c r="D279" s="12">
        <f t="shared" si="101"/>
        <v>45992</v>
      </c>
      <c r="E279" s="12"/>
      <c r="F279" s="13">
        <f t="shared" si="102"/>
        <v>171921.4971194225</v>
      </c>
      <c r="G279" s="13">
        <f t="shared" si="81"/>
        <v>110457.25920609618</v>
      </c>
      <c r="H279" s="13"/>
      <c r="I279" s="14">
        <f t="shared" si="82"/>
        <v>2550.4521568046944</v>
      </c>
      <c r="J279" s="13">
        <f t="shared" si="83"/>
        <v>1635.2629763485459</v>
      </c>
      <c r="K279" s="14"/>
      <c r="L279" s="14">
        <f t="shared" si="84"/>
        <v>967.66623433641</v>
      </c>
      <c r="M279" s="13">
        <f t="shared" si="85"/>
        <v>620.4346010769422</v>
      </c>
      <c r="N279" s="14"/>
      <c r="O279" s="14">
        <f t="shared" si="103"/>
        <v>1582.7859224682843</v>
      </c>
      <c r="P279" s="13">
        <f t="shared" si="86"/>
        <v>1014.8283752716037</v>
      </c>
      <c r="R279" s="14">
        <f t="shared" si="87"/>
        <v>846.1914403729912</v>
      </c>
      <c r="S279" s="13">
        <f t="shared" si="88"/>
        <v>543.6666666666666</v>
      </c>
      <c r="U279" s="14">
        <f t="shared" si="89"/>
        <v>778.2263400119477</v>
      </c>
      <c r="V279" s="13">
        <f t="shared" si="90"/>
        <v>500</v>
      </c>
      <c r="X279" s="14">
        <f t="shared" si="91"/>
        <v>1867.7432160286746</v>
      </c>
      <c r="Y279" s="13">
        <f t="shared" si="92"/>
        <v>1200</v>
      </c>
      <c r="AA279" s="15">
        <f t="shared" si="95"/>
        <v>45992</v>
      </c>
      <c r="AB279" s="14">
        <f t="shared" si="104"/>
        <v>-478.9296430152126</v>
      </c>
      <c r="AC279" s="14">
        <f t="shared" si="105"/>
        <v>535.8987322563911</v>
      </c>
      <c r="AE279" s="14">
        <f t="shared" si="93"/>
        <v>-257.83710837809605</v>
      </c>
      <c r="AF279" s="14">
        <f t="shared" si="94"/>
        <v>288.50705218112057</v>
      </c>
      <c r="AH279" s="14">
        <f t="shared" si="106"/>
        <v>-199968.75346456448</v>
      </c>
      <c r="AI279" s="14">
        <f t="shared" si="107"/>
        <v>-59425.80553335747</v>
      </c>
      <c r="AK279" s="16">
        <f t="shared" si="96"/>
        <v>0</v>
      </c>
      <c r="AL279" s="16">
        <f t="shared" si="97"/>
        <v>0</v>
      </c>
      <c r="AM279" s="17">
        <f t="shared" si="98"/>
        <v>0</v>
      </c>
      <c r="AN279" s="17">
        <f t="shared" si="99"/>
        <v>0</v>
      </c>
    </row>
    <row r="280" spans="3:40" ht="12.75">
      <c r="C280" s="2">
        <f t="shared" si="100"/>
        <v>217</v>
      </c>
      <c r="D280" s="12">
        <f t="shared" si="101"/>
        <v>46023</v>
      </c>
      <c r="E280" s="12"/>
      <c r="F280" s="13">
        <f t="shared" si="102"/>
        <v>170338.71119695422</v>
      </c>
      <c r="G280" s="13">
        <f t="shared" si="81"/>
        <v>109215.3746605791</v>
      </c>
      <c r="H280" s="13"/>
      <c r="I280" s="14">
        <f t="shared" si="82"/>
        <v>2550.4521568046944</v>
      </c>
      <c r="J280" s="13">
        <f t="shared" si="83"/>
        <v>1631.9015263956653</v>
      </c>
      <c r="K280" s="14"/>
      <c r="L280" s="14">
        <f t="shared" si="84"/>
        <v>958.7574677247995</v>
      </c>
      <c r="M280" s="13">
        <f t="shared" si="85"/>
        <v>613.4589785771681</v>
      </c>
      <c r="N280" s="14"/>
      <c r="O280" s="14">
        <f t="shared" si="103"/>
        <v>1591.694689079895</v>
      </c>
      <c r="P280" s="13">
        <f t="shared" si="86"/>
        <v>1018.4425478184974</v>
      </c>
      <c r="R280" s="14">
        <f t="shared" si="87"/>
        <v>847.9344561931026</v>
      </c>
      <c r="S280" s="13">
        <f t="shared" si="88"/>
        <v>543.6666666666666</v>
      </c>
      <c r="U280" s="14">
        <f t="shared" si="89"/>
        <v>779.829358853252</v>
      </c>
      <c r="V280" s="13">
        <f t="shared" si="90"/>
        <v>500</v>
      </c>
      <c r="X280" s="14">
        <f t="shared" si="91"/>
        <v>1871.5904612478048</v>
      </c>
      <c r="Y280" s="13">
        <f t="shared" si="92"/>
        <v>1200</v>
      </c>
      <c r="AA280" s="15">
        <f t="shared" si="95"/>
        <v>46023</v>
      </c>
      <c r="AB280" s="14">
        <f t="shared" si="104"/>
        <v>-475.56819306233183</v>
      </c>
      <c r="AC280" s="14">
        <f t="shared" si="105"/>
        <v>542.8743547561655</v>
      </c>
      <c r="AE280" s="14">
        <f t="shared" si="93"/>
        <v>-255.2945096701225</v>
      </c>
      <c r="AF280" s="14">
        <f t="shared" si="94"/>
        <v>291.42580229665253</v>
      </c>
      <c r="AH280" s="14">
        <f t="shared" si="106"/>
        <v>-200224.0479742346</v>
      </c>
      <c r="AI280" s="14">
        <f t="shared" si="107"/>
        <v>-59134.37973106081</v>
      </c>
      <c r="AK280" s="16">
        <f t="shared" si="96"/>
        <v>0</v>
      </c>
      <c r="AL280" s="16">
        <f t="shared" si="97"/>
        <v>0</v>
      </c>
      <c r="AM280" s="17">
        <f t="shared" si="98"/>
        <v>0</v>
      </c>
      <c r="AN280" s="17">
        <f t="shared" si="99"/>
        <v>0</v>
      </c>
    </row>
    <row r="281" spans="3:40" ht="12.75">
      <c r="C281" s="2">
        <f t="shared" si="100"/>
        <v>218</v>
      </c>
      <c r="D281" s="12">
        <f t="shared" si="101"/>
        <v>46054</v>
      </c>
      <c r="E281" s="12"/>
      <c r="F281" s="13">
        <f t="shared" si="102"/>
        <v>168747.0165078743</v>
      </c>
      <c r="G281" s="13">
        <f t="shared" si="81"/>
        <v>107972.42876295297</v>
      </c>
      <c r="H281" s="13"/>
      <c r="I281" s="14">
        <f t="shared" si="82"/>
        <v>2550.4521568046944</v>
      </c>
      <c r="J281" s="13">
        <f t="shared" si="83"/>
        <v>1628.546986246252</v>
      </c>
      <c r="K281" s="14"/>
      <c r="L281" s="14">
        <f t="shared" si="84"/>
        <v>949.7985578048532</v>
      </c>
      <c r="M281" s="13">
        <f t="shared" si="85"/>
        <v>606.4773944993389</v>
      </c>
      <c r="N281" s="14"/>
      <c r="O281" s="14">
        <f t="shared" si="103"/>
        <v>1600.653598999841</v>
      </c>
      <c r="P281" s="13">
        <f t="shared" si="86"/>
        <v>1022.069591746913</v>
      </c>
      <c r="R281" s="14">
        <f t="shared" si="87"/>
        <v>849.6810623404181</v>
      </c>
      <c r="S281" s="13">
        <f t="shared" si="88"/>
        <v>543.6666666666666</v>
      </c>
      <c r="U281" s="14">
        <f t="shared" si="89"/>
        <v>781.4356796509056</v>
      </c>
      <c r="V281" s="13">
        <f t="shared" si="90"/>
        <v>500</v>
      </c>
      <c r="X281" s="14">
        <f t="shared" si="91"/>
        <v>1875.4456311621736</v>
      </c>
      <c r="Y281" s="13">
        <f t="shared" si="92"/>
        <v>1200</v>
      </c>
      <c r="AA281" s="15">
        <f t="shared" si="95"/>
        <v>46054</v>
      </c>
      <c r="AB281" s="14">
        <f t="shared" si="104"/>
        <v>-472.2136529129184</v>
      </c>
      <c r="AC281" s="14">
        <f t="shared" si="105"/>
        <v>549.8559388339946</v>
      </c>
      <c r="AE281" s="14">
        <f t="shared" si="93"/>
        <v>-252.7680539991873</v>
      </c>
      <c r="AF281" s="14">
        <f t="shared" si="94"/>
        <v>294.32866835088225</v>
      </c>
      <c r="AH281" s="14">
        <f t="shared" si="106"/>
        <v>-200476.8160282338</v>
      </c>
      <c r="AI281" s="14">
        <f t="shared" si="107"/>
        <v>-58840.05106270993</v>
      </c>
      <c r="AK281" s="16">
        <f t="shared" si="96"/>
        <v>0</v>
      </c>
      <c r="AL281" s="16">
        <f t="shared" si="97"/>
        <v>0</v>
      </c>
      <c r="AM281" s="17">
        <f t="shared" si="98"/>
        <v>0</v>
      </c>
      <c r="AN281" s="17">
        <f t="shared" si="99"/>
        <v>0</v>
      </c>
    </row>
    <row r="282" spans="3:40" ht="12.75">
      <c r="C282" s="2">
        <f t="shared" si="100"/>
        <v>219</v>
      </c>
      <c r="D282" s="12">
        <f t="shared" si="101"/>
        <v>46082</v>
      </c>
      <c r="E282" s="12"/>
      <c r="F282" s="13">
        <f t="shared" si="102"/>
        <v>167146.36290887443</v>
      </c>
      <c r="G282" s="13">
        <f t="shared" si="81"/>
        <v>106728.4108235536</v>
      </c>
      <c r="H282" s="13"/>
      <c r="I282" s="14">
        <f t="shared" si="82"/>
        <v>2550.4521568046944</v>
      </c>
      <c r="J282" s="13">
        <f t="shared" si="83"/>
        <v>1625.199341696501</v>
      </c>
      <c r="K282" s="14"/>
      <c r="L282" s="14">
        <f t="shared" si="84"/>
        <v>940.7892223431844</v>
      </c>
      <c r="M282" s="13">
        <f t="shared" si="85"/>
        <v>599.4897887999826</v>
      </c>
      <c r="N282" s="14"/>
      <c r="O282" s="14">
        <f t="shared" si="103"/>
        <v>1609.6629344615098</v>
      </c>
      <c r="P282" s="13">
        <f t="shared" si="86"/>
        <v>1025.7095528965183</v>
      </c>
      <c r="R282" s="14">
        <f t="shared" si="87"/>
        <v>851.4312662104254</v>
      </c>
      <c r="S282" s="13">
        <f t="shared" si="88"/>
        <v>543.6666666666666</v>
      </c>
      <c r="U282" s="14">
        <f t="shared" si="89"/>
        <v>783.0453092063999</v>
      </c>
      <c r="V282" s="13">
        <f t="shared" si="90"/>
        <v>500</v>
      </c>
      <c r="X282" s="14">
        <f t="shared" si="91"/>
        <v>1879.3087420953598</v>
      </c>
      <c r="Y282" s="13">
        <f t="shared" si="92"/>
        <v>1200</v>
      </c>
      <c r="AA282" s="15">
        <f t="shared" si="95"/>
        <v>46082</v>
      </c>
      <c r="AB282" s="14">
        <f t="shared" si="104"/>
        <v>-468.86600836316757</v>
      </c>
      <c r="AC282" s="14">
        <f t="shared" si="105"/>
        <v>556.8435445333507</v>
      </c>
      <c r="AE282" s="14">
        <f t="shared" si="93"/>
        <v>-250.2576516075284</v>
      </c>
      <c r="AF282" s="14">
        <f t="shared" si="94"/>
        <v>297.2157402798741</v>
      </c>
      <c r="AH282" s="14">
        <f t="shared" si="106"/>
        <v>-200727.07367984133</v>
      </c>
      <c r="AI282" s="14">
        <f t="shared" si="107"/>
        <v>-58542.83532243005</v>
      </c>
      <c r="AK282" s="16">
        <f t="shared" si="96"/>
        <v>0</v>
      </c>
      <c r="AL282" s="16">
        <f t="shared" si="97"/>
        <v>0</v>
      </c>
      <c r="AM282" s="17">
        <f t="shared" si="98"/>
        <v>0</v>
      </c>
      <c r="AN282" s="17">
        <f t="shared" si="99"/>
        <v>0</v>
      </c>
    </row>
    <row r="283" spans="3:40" ht="12.75">
      <c r="C283" s="2">
        <f t="shared" si="100"/>
        <v>220</v>
      </c>
      <c r="D283" s="12">
        <f t="shared" si="101"/>
        <v>46113</v>
      </c>
      <c r="E283" s="12"/>
      <c r="F283" s="13">
        <f t="shared" si="102"/>
        <v>165536.6999744129</v>
      </c>
      <c r="G283" s="13">
        <f t="shared" si="81"/>
        <v>105483.31012885123</v>
      </c>
      <c r="H283" s="13"/>
      <c r="I283" s="14">
        <f t="shared" si="82"/>
        <v>2550.4521568046944</v>
      </c>
      <c r="J283" s="13">
        <f t="shared" si="83"/>
        <v>1621.858578571803</v>
      </c>
      <c r="K283" s="14"/>
      <c r="L283" s="14">
        <f t="shared" si="84"/>
        <v>931.7291775178459</v>
      </c>
      <c r="M283" s="13">
        <f t="shared" si="85"/>
        <v>592.4961013015726</v>
      </c>
      <c r="N283" s="14"/>
      <c r="O283" s="14">
        <f t="shared" si="103"/>
        <v>1618.7229792868484</v>
      </c>
      <c r="P283" s="13">
        <f t="shared" si="86"/>
        <v>1029.3624772702303</v>
      </c>
      <c r="R283" s="14">
        <f t="shared" si="87"/>
        <v>853.1850752138438</v>
      </c>
      <c r="S283" s="13">
        <f t="shared" si="88"/>
        <v>543.6666666666666</v>
      </c>
      <c r="U283" s="14">
        <f t="shared" si="89"/>
        <v>784.6582543352336</v>
      </c>
      <c r="V283" s="13">
        <f t="shared" si="90"/>
        <v>500</v>
      </c>
      <c r="X283" s="14">
        <f t="shared" si="91"/>
        <v>1883.1798104045604</v>
      </c>
      <c r="Y283" s="13">
        <f t="shared" si="92"/>
        <v>1200</v>
      </c>
      <c r="AA283" s="15">
        <f t="shared" si="95"/>
        <v>46113</v>
      </c>
      <c r="AB283" s="14">
        <f t="shared" si="104"/>
        <v>-465.5252452384698</v>
      </c>
      <c r="AC283" s="14">
        <f t="shared" si="105"/>
        <v>563.8372320317605</v>
      </c>
      <c r="AE283" s="14">
        <f t="shared" si="93"/>
        <v>-247.76321320824275</v>
      </c>
      <c r="AF283" s="14">
        <f t="shared" si="94"/>
        <v>300.08710754895543</v>
      </c>
      <c r="AH283" s="14">
        <f t="shared" si="106"/>
        <v>-200974.83689304956</v>
      </c>
      <c r="AI283" s="14">
        <f t="shared" si="107"/>
        <v>-58242.748214881096</v>
      </c>
      <c r="AK283" s="16">
        <f t="shared" si="96"/>
        <v>0</v>
      </c>
      <c r="AL283" s="16">
        <f t="shared" si="97"/>
        <v>0</v>
      </c>
      <c r="AM283" s="17">
        <f t="shared" si="98"/>
        <v>0</v>
      </c>
      <c r="AN283" s="17">
        <f t="shared" si="99"/>
        <v>0</v>
      </c>
    </row>
    <row r="284" spans="3:40" ht="12.75">
      <c r="C284" s="2">
        <f t="shared" si="100"/>
        <v>221</v>
      </c>
      <c r="D284" s="12">
        <f t="shared" si="101"/>
        <v>46143</v>
      </c>
      <c r="E284" s="12"/>
      <c r="F284" s="13">
        <f t="shared" si="102"/>
        <v>163917.97699512605</v>
      </c>
      <c r="G284" s="13">
        <f t="shared" si="81"/>
        <v>104237.11594133571</v>
      </c>
      <c r="H284" s="13"/>
      <c r="I284" s="14">
        <f t="shared" si="82"/>
        <v>2550.4521568046944</v>
      </c>
      <c r="J284" s="13">
        <f t="shared" si="83"/>
        <v>1618.5246827266865</v>
      </c>
      <c r="K284" s="14"/>
      <c r="L284" s="14">
        <f t="shared" si="84"/>
        <v>922.6181379093886</v>
      </c>
      <c r="M284" s="13">
        <f t="shared" si="85"/>
        <v>585.4962716918866</v>
      </c>
      <c r="N284" s="14"/>
      <c r="O284" s="14">
        <f t="shared" si="103"/>
        <v>1627.8340188953057</v>
      </c>
      <c r="P284" s="13">
        <f t="shared" si="86"/>
        <v>1033.0284110348</v>
      </c>
      <c r="R284" s="14">
        <f t="shared" si="87"/>
        <v>854.9424967766579</v>
      </c>
      <c r="S284" s="13">
        <f t="shared" si="88"/>
        <v>543.6666666666666</v>
      </c>
      <c r="U284" s="14">
        <f t="shared" si="89"/>
        <v>786.2745218669448</v>
      </c>
      <c r="V284" s="13">
        <f t="shared" si="90"/>
        <v>500</v>
      </c>
      <c r="X284" s="14">
        <f t="shared" si="91"/>
        <v>1887.0588524806676</v>
      </c>
      <c r="Y284" s="13">
        <f t="shared" si="92"/>
        <v>1200</v>
      </c>
      <c r="AA284" s="15">
        <f t="shared" si="95"/>
        <v>46143</v>
      </c>
      <c r="AB284" s="14">
        <f t="shared" si="104"/>
        <v>-462.191349393353</v>
      </c>
      <c r="AC284" s="14">
        <f t="shared" si="105"/>
        <v>570.837061641447</v>
      </c>
      <c r="AE284" s="14">
        <f t="shared" si="93"/>
        <v>-245.28464998288882</v>
      </c>
      <c r="AF284" s="14">
        <f t="shared" si="94"/>
        <v>302.94285915511495</v>
      </c>
      <c r="AH284" s="14">
        <f t="shared" si="106"/>
        <v>-201220.12154303247</v>
      </c>
      <c r="AI284" s="14">
        <f t="shared" si="107"/>
        <v>-57939.805355725985</v>
      </c>
      <c r="AK284" s="16">
        <f t="shared" si="96"/>
        <v>0</v>
      </c>
      <c r="AL284" s="16">
        <f t="shared" si="97"/>
        <v>0</v>
      </c>
      <c r="AM284" s="17">
        <f t="shared" si="98"/>
        <v>0</v>
      </c>
      <c r="AN284" s="17">
        <f t="shared" si="99"/>
        <v>0</v>
      </c>
    </row>
    <row r="285" spans="3:40" ht="12.75">
      <c r="C285" s="2">
        <f t="shared" si="100"/>
        <v>222</v>
      </c>
      <c r="D285" s="12">
        <f t="shared" si="101"/>
        <v>46174</v>
      </c>
      <c r="E285" s="12"/>
      <c r="F285" s="13">
        <f t="shared" si="102"/>
        <v>162290.14297623074</v>
      </c>
      <c r="G285" s="13">
        <f t="shared" si="81"/>
        <v>102989.8174994023</v>
      </c>
      <c r="H285" s="13"/>
      <c r="I285" s="14">
        <f t="shared" si="82"/>
        <v>2550.4521568046944</v>
      </c>
      <c r="J285" s="13">
        <f t="shared" si="83"/>
        <v>1615.197640044758</v>
      </c>
      <c r="K285" s="14"/>
      <c r="L285" s="14">
        <f t="shared" si="84"/>
        <v>913.45581649187</v>
      </c>
      <c r="M285" s="13">
        <f t="shared" si="85"/>
        <v>578.4902395233631</v>
      </c>
      <c r="N285" s="14"/>
      <c r="O285" s="14">
        <f t="shared" si="103"/>
        <v>1636.9963403128245</v>
      </c>
      <c r="P285" s="13">
        <f t="shared" si="86"/>
        <v>1036.7074005213947</v>
      </c>
      <c r="R285" s="14">
        <f t="shared" si="87"/>
        <v>856.7035383401485</v>
      </c>
      <c r="S285" s="13">
        <f t="shared" si="88"/>
        <v>543.6666666666666</v>
      </c>
      <c r="U285" s="14">
        <f t="shared" si="89"/>
        <v>787.8941186451397</v>
      </c>
      <c r="V285" s="13">
        <f t="shared" si="90"/>
        <v>500</v>
      </c>
      <c r="X285" s="14">
        <f t="shared" si="91"/>
        <v>1890.9458847483352</v>
      </c>
      <c r="Y285" s="13">
        <f t="shared" si="92"/>
        <v>1200</v>
      </c>
      <c r="AA285" s="15">
        <f t="shared" si="95"/>
        <v>46174</v>
      </c>
      <c r="AB285" s="14">
        <f t="shared" si="104"/>
        <v>-458.86430671142443</v>
      </c>
      <c r="AC285" s="14">
        <f t="shared" si="105"/>
        <v>577.8430938099702</v>
      </c>
      <c r="AE285" s="14">
        <f t="shared" si="93"/>
        <v>-242.82187357910078</v>
      </c>
      <c r="AF285" s="14">
        <f t="shared" si="94"/>
        <v>305.7830836293889</v>
      </c>
      <c r="AH285" s="14">
        <f t="shared" si="106"/>
        <v>-201462.94341661155</v>
      </c>
      <c r="AI285" s="14">
        <f t="shared" si="107"/>
        <v>-57634.0222720966</v>
      </c>
      <c r="AK285" s="16">
        <f t="shared" si="96"/>
        <v>0</v>
      </c>
      <c r="AL285" s="16">
        <f t="shared" si="97"/>
        <v>0</v>
      </c>
      <c r="AM285" s="17">
        <f t="shared" si="98"/>
        <v>0</v>
      </c>
      <c r="AN285" s="17">
        <f t="shared" si="99"/>
        <v>0</v>
      </c>
    </row>
    <row r="286" spans="3:40" ht="12.75">
      <c r="C286" s="2">
        <f t="shared" si="100"/>
        <v>223</v>
      </c>
      <c r="D286" s="12">
        <f t="shared" si="101"/>
        <v>46204</v>
      </c>
      <c r="E286" s="12"/>
      <c r="F286" s="13">
        <f t="shared" si="102"/>
        <v>160653.1466359179</v>
      </c>
      <c r="G286" s="13">
        <f t="shared" si="81"/>
        <v>101741.40401723665</v>
      </c>
      <c r="H286" s="13"/>
      <c r="I286" s="14">
        <f t="shared" si="82"/>
        <v>2550.4521568046944</v>
      </c>
      <c r="J286" s="13">
        <f t="shared" si="83"/>
        <v>1611.8774364386402</v>
      </c>
      <c r="K286" s="14"/>
      <c r="L286" s="14">
        <f t="shared" si="84"/>
        <v>904.2419246238119</v>
      </c>
      <c r="M286" s="13">
        <f t="shared" si="85"/>
        <v>571.4779442124564</v>
      </c>
      <c r="N286" s="14"/>
      <c r="O286" s="14">
        <f t="shared" si="103"/>
        <v>1646.2102321808825</v>
      </c>
      <c r="P286" s="13">
        <f t="shared" si="86"/>
        <v>1040.3994922261838</v>
      </c>
      <c r="R286" s="14">
        <f t="shared" si="87"/>
        <v>858.4682073609242</v>
      </c>
      <c r="S286" s="13">
        <f t="shared" si="88"/>
        <v>543.6666666666666</v>
      </c>
      <c r="U286" s="14">
        <f t="shared" si="89"/>
        <v>789.5170515275208</v>
      </c>
      <c r="V286" s="13">
        <f t="shared" si="90"/>
        <v>500</v>
      </c>
      <c r="X286" s="14">
        <f t="shared" si="91"/>
        <v>1894.84092366605</v>
      </c>
      <c r="Y286" s="13">
        <f t="shared" si="92"/>
        <v>1200</v>
      </c>
      <c r="AA286" s="15">
        <f t="shared" si="95"/>
        <v>46204</v>
      </c>
      <c r="AB286" s="14">
        <f t="shared" si="104"/>
        <v>-455.54410310530693</v>
      </c>
      <c r="AC286" s="14">
        <f t="shared" si="105"/>
        <v>584.8553891208769</v>
      </c>
      <c r="AE286" s="14">
        <f t="shared" si="93"/>
        <v>-240.37479610821154</v>
      </c>
      <c r="AF286" s="14">
        <f t="shared" si="94"/>
        <v>308.6078690392376</v>
      </c>
      <c r="AH286" s="14">
        <f t="shared" si="106"/>
        <v>-201703.31821271975</v>
      </c>
      <c r="AI286" s="14">
        <f t="shared" si="107"/>
        <v>-57325.41440305736</v>
      </c>
      <c r="AK286" s="16">
        <f t="shared" si="96"/>
        <v>0</v>
      </c>
      <c r="AL286" s="16">
        <f t="shared" si="97"/>
        <v>0</v>
      </c>
      <c r="AM286" s="17">
        <f t="shared" si="98"/>
        <v>0</v>
      </c>
      <c r="AN286" s="17">
        <f t="shared" si="99"/>
        <v>0</v>
      </c>
    </row>
    <row r="287" spans="3:40" ht="12.75">
      <c r="C287" s="2">
        <f t="shared" si="100"/>
        <v>224</v>
      </c>
      <c r="D287" s="12">
        <f t="shared" si="101"/>
        <v>46235</v>
      </c>
      <c r="E287" s="12"/>
      <c r="F287" s="13">
        <f t="shared" si="102"/>
        <v>159006.936403737</v>
      </c>
      <c r="G287" s="13">
        <f t="shared" si="81"/>
        <v>100491.86468469957</v>
      </c>
      <c r="H287" s="13"/>
      <c r="I287" s="14">
        <f t="shared" si="82"/>
        <v>2550.4521568046944</v>
      </c>
      <c r="J287" s="13">
        <f t="shared" si="83"/>
        <v>1608.5640578499156</v>
      </c>
      <c r="K287" s="14"/>
      <c r="L287" s="14">
        <f t="shared" si="84"/>
        <v>894.9761720391075</v>
      </c>
      <c r="M287" s="13">
        <f t="shared" si="85"/>
        <v>564.4593250389888</v>
      </c>
      <c r="N287" s="14"/>
      <c r="O287" s="14">
        <f t="shared" si="103"/>
        <v>1655.4759847655869</v>
      </c>
      <c r="P287" s="13">
        <f t="shared" si="86"/>
        <v>1044.1047328109269</v>
      </c>
      <c r="R287" s="14">
        <f t="shared" si="87"/>
        <v>860.2365113109533</v>
      </c>
      <c r="S287" s="13">
        <f t="shared" si="88"/>
        <v>543.6666666666666</v>
      </c>
      <c r="U287" s="14">
        <f t="shared" si="89"/>
        <v>791.1433273859167</v>
      </c>
      <c r="V287" s="13">
        <f t="shared" si="90"/>
        <v>500</v>
      </c>
      <c r="X287" s="14">
        <f t="shared" si="91"/>
        <v>1898.7439857262</v>
      </c>
      <c r="Y287" s="13">
        <f t="shared" si="92"/>
        <v>1200</v>
      </c>
      <c r="AA287" s="15">
        <f t="shared" si="95"/>
        <v>46235</v>
      </c>
      <c r="AB287" s="14">
        <f t="shared" si="104"/>
        <v>-452.2307245165821</v>
      </c>
      <c r="AC287" s="14">
        <f t="shared" si="105"/>
        <v>591.8740082943448</v>
      </c>
      <c r="AE287" s="14">
        <f t="shared" si="93"/>
        <v>-237.94333014289148</v>
      </c>
      <c r="AF287" s="14">
        <f t="shared" si="94"/>
        <v>311.4173029909068</v>
      </c>
      <c r="AH287" s="14">
        <f t="shared" si="106"/>
        <v>-201941.26154286263</v>
      </c>
      <c r="AI287" s="14">
        <f t="shared" si="107"/>
        <v>-57013.99710006645</v>
      </c>
      <c r="AK287" s="16">
        <f t="shared" si="96"/>
        <v>0</v>
      </c>
      <c r="AL287" s="16">
        <f t="shared" si="97"/>
        <v>0</v>
      </c>
      <c r="AM287" s="17">
        <f t="shared" si="98"/>
        <v>0</v>
      </c>
      <c r="AN287" s="17">
        <f t="shared" si="99"/>
        <v>0</v>
      </c>
    </row>
    <row r="288" spans="3:40" ht="12.75">
      <c r="C288" s="2">
        <f t="shared" si="100"/>
        <v>225</v>
      </c>
      <c r="D288" s="12">
        <f t="shared" si="101"/>
        <v>46266</v>
      </c>
      <c r="E288" s="12"/>
      <c r="F288" s="13">
        <f t="shared" si="102"/>
        <v>157351.4604189714</v>
      </c>
      <c r="G288" s="13">
        <f t="shared" si="81"/>
        <v>99241.18866721145</v>
      </c>
      <c r="H288" s="13"/>
      <c r="I288" s="14">
        <f t="shared" si="82"/>
        <v>2550.4521568046944</v>
      </c>
      <c r="J288" s="13">
        <f t="shared" si="83"/>
        <v>1605.2574902490635</v>
      </c>
      <c r="K288" s="14"/>
      <c r="L288" s="14">
        <f t="shared" si="84"/>
        <v>885.6582668378765</v>
      </c>
      <c r="M288" s="13">
        <f t="shared" si="85"/>
        <v>557.4343211455015</v>
      </c>
      <c r="N288" s="14"/>
      <c r="O288" s="14">
        <f t="shared" si="103"/>
        <v>1664.793889966818</v>
      </c>
      <c r="P288" s="13">
        <f t="shared" si="86"/>
        <v>1047.823169103562</v>
      </c>
      <c r="R288" s="14">
        <f t="shared" si="87"/>
        <v>862.0084576775946</v>
      </c>
      <c r="S288" s="13">
        <f t="shared" si="88"/>
        <v>543.6666666666666</v>
      </c>
      <c r="U288" s="14">
        <f t="shared" si="89"/>
        <v>792.7729531063103</v>
      </c>
      <c r="V288" s="13">
        <f t="shared" si="90"/>
        <v>500</v>
      </c>
      <c r="X288" s="14">
        <f t="shared" si="91"/>
        <v>1902.6550874551447</v>
      </c>
      <c r="Y288" s="13">
        <f t="shared" si="92"/>
        <v>1200</v>
      </c>
      <c r="AA288" s="15">
        <f t="shared" si="95"/>
        <v>46266</v>
      </c>
      <c r="AB288" s="14">
        <f t="shared" si="104"/>
        <v>-448.92415691573024</v>
      </c>
      <c r="AC288" s="14">
        <f t="shared" si="105"/>
        <v>598.8990121878317</v>
      </c>
      <c r="AE288" s="14">
        <f t="shared" si="93"/>
        <v>-235.52738871479733</v>
      </c>
      <c r="AF288" s="14">
        <f t="shared" si="94"/>
        <v>314.2114726317793</v>
      </c>
      <c r="AH288" s="14">
        <f t="shared" si="106"/>
        <v>-202176.78893157744</v>
      </c>
      <c r="AI288" s="14">
        <f t="shared" si="107"/>
        <v>-56699.78562743467</v>
      </c>
      <c r="AK288" s="16">
        <f t="shared" si="96"/>
        <v>0</v>
      </c>
      <c r="AL288" s="16">
        <f t="shared" si="97"/>
        <v>0</v>
      </c>
      <c r="AM288" s="17">
        <f t="shared" si="98"/>
        <v>0</v>
      </c>
      <c r="AN288" s="17">
        <f t="shared" si="99"/>
        <v>0</v>
      </c>
    </row>
    <row r="289" spans="3:40" ht="12.75">
      <c r="C289" s="2">
        <f t="shared" si="100"/>
        <v>226</v>
      </c>
      <c r="D289" s="12">
        <f t="shared" si="101"/>
        <v>46296</v>
      </c>
      <c r="E289" s="12"/>
      <c r="F289" s="13">
        <f t="shared" si="102"/>
        <v>155686.66652900458</v>
      </c>
      <c r="G289" s="13">
        <f t="shared" si="81"/>
        <v>97989.3651056363</v>
      </c>
      <c r="H289" s="13"/>
      <c r="I289" s="14">
        <f t="shared" si="82"/>
        <v>2550.4521568046944</v>
      </c>
      <c r="J289" s="13">
        <f t="shared" si="83"/>
        <v>1601.9577196354037</v>
      </c>
      <c r="K289" s="14"/>
      <c r="L289" s="14">
        <f t="shared" si="84"/>
        <v>876.2879154772701</v>
      </c>
      <c r="M289" s="13">
        <f t="shared" si="85"/>
        <v>550.402871536604</v>
      </c>
      <c r="N289" s="14"/>
      <c r="O289" s="14">
        <f t="shared" si="103"/>
        <v>1674.1642413274244</v>
      </c>
      <c r="P289" s="13">
        <f t="shared" si="86"/>
        <v>1051.5548480987998</v>
      </c>
      <c r="R289" s="14">
        <f t="shared" si="87"/>
        <v>863.7840539636303</v>
      </c>
      <c r="S289" s="13">
        <f t="shared" si="88"/>
        <v>543.6666666666666</v>
      </c>
      <c r="U289" s="14">
        <f t="shared" si="89"/>
        <v>794.405935588869</v>
      </c>
      <c r="V289" s="13">
        <f t="shared" si="90"/>
        <v>500</v>
      </c>
      <c r="X289" s="14">
        <f t="shared" si="91"/>
        <v>1906.5742454132858</v>
      </c>
      <c r="Y289" s="13">
        <f t="shared" si="92"/>
        <v>1200</v>
      </c>
      <c r="AA289" s="15">
        <f t="shared" si="95"/>
        <v>46296</v>
      </c>
      <c r="AB289" s="14">
        <f t="shared" si="104"/>
        <v>-445.62438630207043</v>
      </c>
      <c r="AC289" s="14">
        <f t="shared" si="105"/>
        <v>605.9304617967293</v>
      </c>
      <c r="AE289" s="14">
        <f t="shared" si="93"/>
        <v>-233.1268853122325</v>
      </c>
      <c r="AF289" s="14">
        <f t="shared" si="94"/>
        <v>316.9904646527148</v>
      </c>
      <c r="AH289" s="14">
        <f t="shared" si="106"/>
        <v>-202409.91581688967</v>
      </c>
      <c r="AI289" s="14">
        <f t="shared" si="107"/>
        <v>-56382.79516278196</v>
      </c>
      <c r="AK289" s="16">
        <f t="shared" si="96"/>
        <v>0</v>
      </c>
      <c r="AL289" s="16">
        <f t="shared" si="97"/>
        <v>0</v>
      </c>
      <c r="AM289" s="17">
        <f t="shared" si="98"/>
        <v>0</v>
      </c>
      <c r="AN289" s="17">
        <f t="shared" si="99"/>
        <v>0</v>
      </c>
    </row>
    <row r="290" spans="3:40" ht="12.75">
      <c r="C290" s="2">
        <f t="shared" si="100"/>
        <v>227</v>
      </c>
      <c r="D290" s="12">
        <f t="shared" si="101"/>
        <v>46327</v>
      </c>
      <c r="E290" s="12"/>
      <c r="F290" s="13">
        <f t="shared" si="102"/>
        <v>154012.50228767714</v>
      </c>
      <c r="G290" s="13">
        <f t="shared" si="81"/>
        <v>96736.38311616555</v>
      </c>
      <c r="H290" s="13"/>
      <c r="I290" s="14">
        <f t="shared" si="82"/>
        <v>2550.4521568046944</v>
      </c>
      <c r="J290" s="13">
        <f t="shared" si="83"/>
        <v>1598.6647320370353</v>
      </c>
      <c r="K290" s="14"/>
      <c r="L290" s="14">
        <f t="shared" si="84"/>
        <v>866.8648227622231</v>
      </c>
      <c r="M290" s="13">
        <f t="shared" si="85"/>
        <v>543.3649150783202</v>
      </c>
      <c r="N290" s="14"/>
      <c r="O290" s="14">
        <f t="shared" si="103"/>
        <v>1683.5873340424714</v>
      </c>
      <c r="P290" s="13">
        <f t="shared" si="86"/>
        <v>1055.2998169587152</v>
      </c>
      <c r="R290" s="14">
        <f t="shared" si="87"/>
        <v>865.5633076872964</v>
      </c>
      <c r="S290" s="13">
        <f t="shared" si="88"/>
        <v>543.6666666666666</v>
      </c>
      <c r="U290" s="14">
        <f t="shared" si="89"/>
        <v>796.0422817479734</v>
      </c>
      <c r="V290" s="13">
        <f t="shared" si="90"/>
        <v>500</v>
      </c>
      <c r="X290" s="14">
        <f t="shared" si="91"/>
        <v>1910.5014761951363</v>
      </c>
      <c r="Y290" s="13">
        <f t="shared" si="92"/>
        <v>1200</v>
      </c>
      <c r="AA290" s="15">
        <f t="shared" si="95"/>
        <v>46327</v>
      </c>
      <c r="AB290" s="14">
        <f t="shared" si="104"/>
        <v>-442.3313987037018</v>
      </c>
      <c r="AC290" s="14">
        <f t="shared" si="105"/>
        <v>612.9684182550134</v>
      </c>
      <c r="AE290" s="14">
        <f t="shared" si="93"/>
        <v>-230.7417338778199</v>
      </c>
      <c r="AF290" s="14">
        <f t="shared" si="94"/>
        <v>319.75436529037626</v>
      </c>
      <c r="AH290" s="14">
        <f t="shared" si="106"/>
        <v>-202640.6575507675</v>
      </c>
      <c r="AI290" s="14">
        <f t="shared" si="107"/>
        <v>-56063.04079749158</v>
      </c>
      <c r="AK290" s="16">
        <f t="shared" si="96"/>
        <v>0</v>
      </c>
      <c r="AL290" s="16">
        <f t="shared" si="97"/>
        <v>0</v>
      </c>
      <c r="AM290" s="17">
        <f t="shared" si="98"/>
        <v>0</v>
      </c>
      <c r="AN290" s="17">
        <f t="shared" si="99"/>
        <v>0</v>
      </c>
    </row>
    <row r="291" spans="3:40" ht="12.75">
      <c r="C291" s="2">
        <f t="shared" si="100"/>
        <v>228</v>
      </c>
      <c r="D291" s="12">
        <f t="shared" si="101"/>
        <v>46357</v>
      </c>
      <c r="E291" s="12"/>
      <c r="F291" s="13">
        <f t="shared" si="102"/>
        <v>152328.91495363467</v>
      </c>
      <c r="G291" s="13">
        <f t="shared" si="81"/>
        <v>95482.23179020132</v>
      </c>
      <c r="H291" s="13"/>
      <c r="I291" s="14">
        <f t="shared" si="82"/>
        <v>2550.4521568046944</v>
      </c>
      <c r="J291" s="13">
        <f t="shared" si="83"/>
        <v>1595.3785135107764</v>
      </c>
      <c r="K291" s="14"/>
      <c r="L291" s="14">
        <f t="shared" si="84"/>
        <v>857.3886918361546</v>
      </c>
      <c r="M291" s="13">
        <f t="shared" si="85"/>
        <v>536.3203904974329</v>
      </c>
      <c r="N291" s="14"/>
      <c r="O291" s="14">
        <f t="shared" si="103"/>
        <v>1693.0634649685398</v>
      </c>
      <c r="P291" s="13">
        <f t="shared" si="86"/>
        <v>1059.0581230133437</v>
      </c>
      <c r="R291" s="14">
        <f t="shared" si="87"/>
        <v>867.3462263823159</v>
      </c>
      <c r="S291" s="13">
        <f t="shared" si="88"/>
        <v>543.6666666666666</v>
      </c>
      <c r="U291" s="14">
        <f t="shared" si="89"/>
        <v>797.6819985122464</v>
      </c>
      <c r="V291" s="13">
        <f t="shared" si="90"/>
        <v>500</v>
      </c>
      <c r="X291" s="14">
        <f t="shared" si="91"/>
        <v>1914.4367964293915</v>
      </c>
      <c r="Y291" s="13">
        <f t="shared" si="92"/>
        <v>1200</v>
      </c>
      <c r="AA291" s="15">
        <f t="shared" si="95"/>
        <v>46357</v>
      </c>
      <c r="AB291" s="14">
        <f t="shared" si="104"/>
        <v>-439.04518017744294</v>
      </c>
      <c r="AC291" s="14">
        <f t="shared" si="105"/>
        <v>620.0129428359007</v>
      </c>
      <c r="AE291" s="14">
        <f t="shared" si="93"/>
        <v>-228.37184880618565</v>
      </c>
      <c r="AF291" s="14">
        <f t="shared" si="94"/>
        <v>322.50326032954655</v>
      </c>
      <c r="AH291" s="14">
        <f t="shared" si="106"/>
        <v>-202869.0293995737</v>
      </c>
      <c r="AI291" s="14">
        <f t="shared" si="107"/>
        <v>-55740.53753716203</v>
      </c>
      <c r="AK291" s="16">
        <f t="shared" si="96"/>
        <v>0</v>
      </c>
      <c r="AL291" s="16">
        <f t="shared" si="97"/>
        <v>0</v>
      </c>
      <c r="AM291" s="17">
        <f t="shared" si="98"/>
        <v>0</v>
      </c>
      <c r="AN291" s="17">
        <f t="shared" si="99"/>
        <v>0</v>
      </c>
    </row>
    <row r="292" spans="3:40" ht="12.75">
      <c r="C292" s="2">
        <f t="shared" si="100"/>
        <v>229</v>
      </c>
      <c r="D292" s="12">
        <f t="shared" si="101"/>
        <v>46388</v>
      </c>
      <c r="E292" s="12"/>
      <c r="F292" s="13">
        <f t="shared" si="102"/>
        <v>150635.8514886661</v>
      </c>
      <c r="G292" s="13">
        <f t="shared" si="81"/>
        <v>94226.90019423928</v>
      </c>
      <c r="H292" s="13"/>
      <c r="I292" s="14">
        <f t="shared" si="82"/>
        <v>2550.4521568046944</v>
      </c>
      <c r="J292" s="13">
        <f t="shared" si="83"/>
        <v>1592.0990501421127</v>
      </c>
      <c r="K292" s="14"/>
      <c r="L292" s="14">
        <f t="shared" si="84"/>
        <v>847.8592241716157</v>
      </c>
      <c r="M292" s="13">
        <f t="shared" si="85"/>
        <v>529.2692363808286</v>
      </c>
      <c r="N292" s="14"/>
      <c r="O292" s="14">
        <f t="shared" si="103"/>
        <v>1702.5929326330788</v>
      </c>
      <c r="P292" s="13">
        <f t="shared" si="86"/>
        <v>1062.8298137612842</v>
      </c>
      <c r="R292" s="14">
        <f t="shared" si="87"/>
        <v>869.1328175979302</v>
      </c>
      <c r="S292" s="13">
        <f t="shared" si="88"/>
        <v>543.6666666666666</v>
      </c>
      <c r="U292" s="14">
        <f t="shared" si="89"/>
        <v>799.3250928245833</v>
      </c>
      <c r="V292" s="13">
        <f t="shared" si="90"/>
        <v>500</v>
      </c>
      <c r="X292" s="14">
        <f t="shared" si="91"/>
        <v>1918.380222779</v>
      </c>
      <c r="Y292" s="13">
        <f t="shared" si="92"/>
        <v>1200</v>
      </c>
      <c r="AA292" s="15">
        <f t="shared" si="95"/>
        <v>46388</v>
      </c>
      <c r="AB292" s="14">
        <f t="shared" si="104"/>
        <v>-435.7657168087794</v>
      </c>
      <c r="AC292" s="14">
        <f t="shared" si="105"/>
        <v>627.0640969525048</v>
      </c>
      <c r="AE292" s="14">
        <f t="shared" si="93"/>
        <v>-226.017144941658</v>
      </c>
      <c r="AF292" s="14">
        <f t="shared" si="94"/>
        <v>325.23723510543215</v>
      </c>
      <c r="AH292" s="14">
        <f t="shared" si="106"/>
        <v>-203095.04654451535</v>
      </c>
      <c r="AI292" s="14">
        <f t="shared" si="107"/>
        <v>-55415.3003020566</v>
      </c>
      <c r="AK292" s="16">
        <f t="shared" si="96"/>
        <v>0</v>
      </c>
      <c r="AL292" s="16">
        <f t="shared" si="97"/>
        <v>0</v>
      </c>
      <c r="AM292" s="17">
        <f t="shared" si="98"/>
        <v>0</v>
      </c>
      <c r="AN292" s="17">
        <f t="shared" si="99"/>
        <v>0</v>
      </c>
    </row>
    <row r="293" spans="3:40" ht="12.75">
      <c r="C293" s="2">
        <f t="shared" si="100"/>
        <v>230</v>
      </c>
      <c r="D293" s="12">
        <f t="shared" si="101"/>
        <v>46419</v>
      </c>
      <c r="E293" s="12"/>
      <c r="F293" s="13">
        <f t="shared" si="102"/>
        <v>148933.25855603302</v>
      </c>
      <c r="G293" s="13">
        <f t="shared" si="81"/>
        <v>92970.3773697518</v>
      </c>
      <c r="H293" s="13"/>
      <c r="I293" s="14">
        <f t="shared" si="82"/>
        <v>2550.4521568046944</v>
      </c>
      <c r="J293" s="13">
        <f t="shared" si="83"/>
        <v>1588.8263280451242</v>
      </c>
      <c r="K293" s="14"/>
      <c r="L293" s="14">
        <f t="shared" si="84"/>
        <v>838.276119560885</v>
      </c>
      <c r="M293" s="13">
        <f t="shared" si="85"/>
        <v>522.2113911748345</v>
      </c>
      <c r="N293" s="14"/>
      <c r="O293" s="14">
        <f t="shared" si="103"/>
        <v>1712.1760372438093</v>
      </c>
      <c r="P293" s="13">
        <f t="shared" si="86"/>
        <v>1066.6149368702897</v>
      </c>
      <c r="R293" s="14">
        <f t="shared" si="87"/>
        <v>870.9230888989284</v>
      </c>
      <c r="S293" s="13">
        <f t="shared" si="88"/>
        <v>543.6666666666666</v>
      </c>
      <c r="U293" s="14">
        <f t="shared" si="89"/>
        <v>800.9715716421782</v>
      </c>
      <c r="V293" s="13">
        <f t="shared" si="90"/>
        <v>500</v>
      </c>
      <c r="X293" s="14">
        <f t="shared" si="91"/>
        <v>1922.3317719412278</v>
      </c>
      <c r="Y293" s="13">
        <f t="shared" si="92"/>
        <v>1200</v>
      </c>
      <c r="AA293" s="15">
        <f t="shared" si="95"/>
        <v>46419</v>
      </c>
      <c r="AB293" s="14">
        <f t="shared" si="104"/>
        <v>-432.49299471179074</v>
      </c>
      <c r="AC293" s="14">
        <f t="shared" si="105"/>
        <v>634.121942158499</v>
      </c>
      <c r="AE293" s="14">
        <f t="shared" si="93"/>
        <v>-223.67753757596745</v>
      </c>
      <c r="AF293" s="14">
        <f t="shared" si="94"/>
        <v>327.95637450595746</v>
      </c>
      <c r="AH293" s="14">
        <f t="shared" si="106"/>
        <v>-203318.72408209133</v>
      </c>
      <c r="AI293" s="14">
        <f t="shared" si="107"/>
        <v>-55087.343927550646</v>
      </c>
      <c r="AK293" s="16">
        <f t="shared" si="96"/>
        <v>0</v>
      </c>
      <c r="AL293" s="16">
        <f t="shared" si="97"/>
        <v>0</v>
      </c>
      <c r="AM293" s="17">
        <f t="shared" si="98"/>
        <v>0</v>
      </c>
      <c r="AN293" s="17">
        <f t="shared" si="99"/>
        <v>0</v>
      </c>
    </row>
    <row r="294" spans="3:40" ht="12.75">
      <c r="C294" s="2">
        <f t="shared" si="100"/>
        <v>231</v>
      </c>
      <c r="D294" s="12">
        <f t="shared" si="101"/>
        <v>46447</v>
      </c>
      <c r="E294" s="12"/>
      <c r="F294" s="13">
        <f t="shared" si="102"/>
        <v>147221.0825187892</v>
      </c>
      <c r="G294" s="13">
        <f t="shared" si="81"/>
        <v>91712.65233306945</v>
      </c>
      <c r="H294" s="13"/>
      <c r="I294" s="14">
        <f t="shared" si="82"/>
        <v>2550.4521568046944</v>
      </c>
      <c r="J294" s="13">
        <f t="shared" si="83"/>
        <v>1585.56033336244</v>
      </c>
      <c r="K294" s="14"/>
      <c r="L294" s="14">
        <f t="shared" si="84"/>
        <v>828.6390761065118</v>
      </c>
      <c r="M294" s="13">
        <f t="shared" si="85"/>
        <v>515.1467931845609</v>
      </c>
      <c r="N294" s="14"/>
      <c r="O294" s="14">
        <f t="shared" si="103"/>
        <v>1721.8130806981826</v>
      </c>
      <c r="P294" s="13">
        <f t="shared" si="86"/>
        <v>1070.4135401778792</v>
      </c>
      <c r="R294" s="14">
        <f t="shared" si="87"/>
        <v>872.717047865686</v>
      </c>
      <c r="S294" s="13">
        <f t="shared" si="88"/>
        <v>543.6666666666666</v>
      </c>
      <c r="U294" s="14">
        <f t="shared" si="89"/>
        <v>802.6214419365598</v>
      </c>
      <c r="V294" s="13">
        <f t="shared" si="90"/>
        <v>500</v>
      </c>
      <c r="X294" s="14">
        <f t="shared" si="91"/>
        <v>1926.2914606477436</v>
      </c>
      <c r="Y294" s="13">
        <f t="shared" si="92"/>
        <v>1200</v>
      </c>
      <c r="AA294" s="15">
        <f t="shared" si="95"/>
        <v>46447</v>
      </c>
      <c r="AB294" s="14">
        <f t="shared" si="104"/>
        <v>-429.2270000291064</v>
      </c>
      <c r="AC294" s="14">
        <f t="shared" si="105"/>
        <v>641.1865401487728</v>
      </c>
      <c r="AE294" s="14">
        <f t="shared" si="93"/>
        <v>-221.3529424459738</v>
      </c>
      <c r="AF294" s="14">
        <f t="shared" si="94"/>
        <v>330.6607629740441</v>
      </c>
      <c r="AH294" s="14">
        <f t="shared" si="106"/>
        <v>-203540.0770245373</v>
      </c>
      <c r="AI294" s="14">
        <f t="shared" si="107"/>
        <v>-54756.6831645766</v>
      </c>
      <c r="AK294" s="16">
        <f t="shared" si="96"/>
        <v>0</v>
      </c>
      <c r="AL294" s="16">
        <f t="shared" si="97"/>
        <v>0</v>
      </c>
      <c r="AM294" s="17">
        <f t="shared" si="98"/>
        <v>0</v>
      </c>
      <c r="AN294" s="17">
        <f t="shared" si="99"/>
        <v>0</v>
      </c>
    </row>
    <row r="295" spans="3:40" ht="12.75">
      <c r="C295" s="2">
        <f t="shared" si="100"/>
        <v>232</v>
      </c>
      <c r="D295" s="12">
        <f t="shared" si="101"/>
        <v>46478</v>
      </c>
      <c r="E295" s="12"/>
      <c r="F295" s="13">
        <f t="shared" si="102"/>
        <v>145499.269438091</v>
      </c>
      <c r="G295" s="13">
        <f t="shared" si="81"/>
        <v>90453.71407526355</v>
      </c>
      <c r="H295" s="13"/>
      <c r="I295" s="14">
        <f t="shared" si="82"/>
        <v>2550.4521568046944</v>
      </c>
      <c r="J295" s="13">
        <f t="shared" si="83"/>
        <v>1582.301052265174</v>
      </c>
      <c r="K295" s="14"/>
      <c r="L295" s="14">
        <f t="shared" si="84"/>
        <v>818.9477902118047</v>
      </c>
      <c r="M295" s="13">
        <f t="shared" si="85"/>
        <v>508.07538057323666</v>
      </c>
      <c r="N295" s="14"/>
      <c r="O295" s="14">
        <f t="shared" si="103"/>
        <v>1731.5043665928897</v>
      </c>
      <c r="P295" s="13">
        <f t="shared" si="86"/>
        <v>1074.2256716919371</v>
      </c>
      <c r="R295" s="14">
        <f t="shared" si="87"/>
        <v>874.5147020941899</v>
      </c>
      <c r="S295" s="13">
        <f t="shared" si="88"/>
        <v>543.6666666666666</v>
      </c>
      <c r="U295" s="14">
        <f t="shared" si="89"/>
        <v>804.2747106936143</v>
      </c>
      <c r="V295" s="13">
        <f t="shared" si="90"/>
        <v>500</v>
      </c>
      <c r="X295" s="14">
        <f t="shared" si="91"/>
        <v>1930.2593056646745</v>
      </c>
      <c r="Y295" s="13">
        <f t="shared" si="92"/>
        <v>1200</v>
      </c>
      <c r="AA295" s="15">
        <f t="shared" si="95"/>
        <v>46478</v>
      </c>
      <c r="AB295" s="14">
        <f t="shared" si="104"/>
        <v>-425.9677189318404</v>
      </c>
      <c r="AC295" s="14">
        <f t="shared" si="105"/>
        <v>648.2579527600967</v>
      </c>
      <c r="AE295" s="14">
        <f t="shared" si="93"/>
        <v>-219.0432757313922</v>
      </c>
      <c r="AF295" s="14">
        <f t="shared" si="94"/>
        <v>333.35048450988074</v>
      </c>
      <c r="AH295" s="14">
        <f t="shared" si="106"/>
        <v>-203759.1203002687</v>
      </c>
      <c r="AI295" s="14">
        <f t="shared" si="107"/>
        <v>-54423.33268006672</v>
      </c>
      <c r="AK295" s="16">
        <f t="shared" si="96"/>
        <v>0</v>
      </c>
      <c r="AL295" s="16">
        <f t="shared" si="97"/>
        <v>0</v>
      </c>
      <c r="AM295" s="17">
        <f t="shared" si="98"/>
        <v>0</v>
      </c>
      <c r="AN295" s="17">
        <f t="shared" si="99"/>
        <v>0</v>
      </c>
    </row>
    <row r="296" spans="3:40" ht="12.75">
      <c r="C296" s="2">
        <f t="shared" si="100"/>
        <v>233</v>
      </c>
      <c r="D296" s="12">
        <f t="shared" si="101"/>
        <v>46508</v>
      </c>
      <c r="E296" s="12"/>
      <c r="F296" s="13">
        <f t="shared" si="102"/>
        <v>143767.76507149808</v>
      </c>
      <c r="G296" s="13">
        <f t="shared" si="81"/>
        <v>89193.5515620275</v>
      </c>
      <c r="H296" s="13"/>
      <c r="I296" s="14">
        <f t="shared" si="82"/>
        <v>2550.4521568046944</v>
      </c>
      <c r="J296" s="13">
        <f t="shared" si="83"/>
        <v>1579.0484709528653</v>
      </c>
      <c r="K296" s="14"/>
      <c r="L296" s="14">
        <f t="shared" si="84"/>
        <v>809.2019565712673</v>
      </c>
      <c r="M296" s="13">
        <f t="shared" si="85"/>
        <v>500.99709136154326</v>
      </c>
      <c r="N296" s="14"/>
      <c r="O296" s="14">
        <f t="shared" si="103"/>
        <v>1741.2502002334272</v>
      </c>
      <c r="P296" s="13">
        <f t="shared" si="86"/>
        <v>1078.051379591322</v>
      </c>
      <c r="R296" s="14">
        <f t="shared" si="87"/>
        <v>876.3160591960743</v>
      </c>
      <c r="S296" s="13">
        <f t="shared" si="88"/>
        <v>543.6666666666666</v>
      </c>
      <c r="U296" s="14">
        <f t="shared" si="89"/>
        <v>805.9313849136183</v>
      </c>
      <c r="V296" s="13">
        <f t="shared" si="90"/>
        <v>500</v>
      </c>
      <c r="X296" s="14">
        <f t="shared" si="91"/>
        <v>1934.235323792684</v>
      </c>
      <c r="Y296" s="13">
        <f t="shared" si="92"/>
        <v>1200</v>
      </c>
      <c r="AA296" s="15">
        <f t="shared" si="95"/>
        <v>46508</v>
      </c>
      <c r="AB296" s="14">
        <f t="shared" si="104"/>
        <v>-422.715137619532</v>
      </c>
      <c r="AC296" s="14">
        <f t="shared" si="105"/>
        <v>655.3362419717901</v>
      </c>
      <c r="AE296" s="14">
        <f t="shared" si="93"/>
        <v>-216.7484540525351</v>
      </c>
      <c r="AF296" s="14">
        <f t="shared" si="94"/>
        <v>336.0256226731832</v>
      </c>
      <c r="AH296" s="14">
        <f t="shared" si="106"/>
        <v>-203975.86875432124</v>
      </c>
      <c r="AI296" s="14">
        <f t="shared" si="107"/>
        <v>-54087.30705739354</v>
      </c>
      <c r="AK296" s="16">
        <f t="shared" si="96"/>
        <v>0</v>
      </c>
      <c r="AL296" s="16">
        <f t="shared" si="97"/>
        <v>0</v>
      </c>
      <c r="AM296" s="17">
        <f t="shared" si="98"/>
        <v>0</v>
      </c>
      <c r="AN296" s="17">
        <f t="shared" si="99"/>
        <v>0</v>
      </c>
    </row>
    <row r="297" spans="3:40" ht="12.75">
      <c r="C297" s="2">
        <f t="shared" si="100"/>
        <v>234</v>
      </c>
      <c r="D297" s="12">
        <f t="shared" si="101"/>
        <v>46539</v>
      </c>
      <c r="E297" s="12"/>
      <c r="F297" s="13">
        <f t="shared" si="102"/>
        <v>142026.51487126463</v>
      </c>
      <c r="G297" s="13">
        <f t="shared" si="81"/>
        <v>87932.15373355793</v>
      </c>
      <c r="H297" s="13"/>
      <c r="I297" s="14">
        <f t="shared" si="82"/>
        <v>2550.4521568046944</v>
      </c>
      <c r="J297" s="13">
        <f t="shared" si="83"/>
        <v>1575.8025756534228</v>
      </c>
      <c r="K297" s="14"/>
      <c r="L297" s="14">
        <f t="shared" si="84"/>
        <v>799.4012681609807</v>
      </c>
      <c r="M297" s="13">
        <f t="shared" si="85"/>
        <v>493.9118634269483</v>
      </c>
      <c r="N297" s="14"/>
      <c r="O297" s="14">
        <f t="shared" si="103"/>
        <v>1751.0508886437137</v>
      </c>
      <c r="P297" s="13">
        <f t="shared" si="86"/>
        <v>1081.8907122264745</v>
      </c>
      <c r="R297" s="14">
        <f t="shared" si="87"/>
        <v>878.1211267986521</v>
      </c>
      <c r="S297" s="13">
        <f t="shared" si="88"/>
        <v>543.6666666666666</v>
      </c>
      <c r="U297" s="14">
        <f t="shared" si="89"/>
        <v>807.591471611268</v>
      </c>
      <c r="V297" s="13">
        <f t="shared" si="90"/>
        <v>500</v>
      </c>
      <c r="X297" s="14">
        <f t="shared" si="91"/>
        <v>1938.2195318670435</v>
      </c>
      <c r="Y297" s="13">
        <f t="shared" si="92"/>
        <v>1200</v>
      </c>
      <c r="AA297" s="15">
        <f t="shared" si="95"/>
        <v>46539</v>
      </c>
      <c r="AB297" s="14">
        <f t="shared" si="104"/>
        <v>-419.4692423200895</v>
      </c>
      <c r="AC297" s="14">
        <f t="shared" si="105"/>
        <v>662.421469906385</v>
      </c>
      <c r="AE297" s="14">
        <f t="shared" si="93"/>
        <v>-214.46839446806607</v>
      </c>
      <c r="AF297" s="14">
        <f t="shared" si="94"/>
        <v>338.6862605854396</v>
      </c>
      <c r="AH297" s="14">
        <f t="shared" si="106"/>
        <v>-204190.33714878932</v>
      </c>
      <c r="AI297" s="14">
        <f t="shared" si="107"/>
        <v>-53748.6207968081</v>
      </c>
      <c r="AK297" s="16">
        <f t="shared" si="96"/>
        <v>0</v>
      </c>
      <c r="AL297" s="16">
        <f t="shared" si="97"/>
        <v>0</v>
      </c>
      <c r="AM297" s="17">
        <f t="shared" si="98"/>
        <v>0</v>
      </c>
      <c r="AN297" s="17">
        <f t="shared" si="99"/>
        <v>0</v>
      </c>
    </row>
    <row r="298" spans="3:40" ht="12.75">
      <c r="C298" s="2">
        <f t="shared" si="100"/>
        <v>235</v>
      </c>
      <c r="D298" s="12">
        <f t="shared" si="101"/>
        <v>46569</v>
      </c>
      <c r="E298" s="12"/>
      <c r="F298" s="13">
        <f t="shared" si="102"/>
        <v>140275.46398262092</v>
      </c>
      <c r="G298" s="13">
        <f t="shared" si="81"/>
        <v>86669.50950443569</v>
      </c>
      <c r="H298" s="13"/>
      <c r="I298" s="14">
        <f t="shared" si="82"/>
        <v>2550.4521568046944</v>
      </c>
      <c r="J298" s="13">
        <f t="shared" si="83"/>
        <v>1572.563352623064</v>
      </c>
      <c r="K298" s="14"/>
      <c r="L298" s="14">
        <f t="shared" si="84"/>
        <v>789.5454162289315</v>
      </c>
      <c r="M298" s="13">
        <f t="shared" si="85"/>
        <v>486.8196345030359</v>
      </c>
      <c r="N298" s="14"/>
      <c r="O298" s="14">
        <f t="shared" si="103"/>
        <v>1760.9067405757628</v>
      </c>
      <c r="P298" s="13">
        <f t="shared" si="86"/>
        <v>1085.743718120028</v>
      </c>
      <c r="R298" s="14">
        <f t="shared" si="87"/>
        <v>879.9299125449472</v>
      </c>
      <c r="S298" s="13">
        <f t="shared" si="88"/>
        <v>543.6666666666666</v>
      </c>
      <c r="U298" s="14">
        <f t="shared" si="89"/>
        <v>809.2549778157088</v>
      </c>
      <c r="V298" s="13">
        <f t="shared" si="90"/>
        <v>500</v>
      </c>
      <c r="X298" s="14">
        <f t="shared" si="91"/>
        <v>1942.211946757701</v>
      </c>
      <c r="Y298" s="13">
        <f t="shared" si="92"/>
        <v>1200</v>
      </c>
      <c r="AA298" s="15">
        <f t="shared" si="95"/>
        <v>46569</v>
      </c>
      <c r="AB298" s="14">
        <f t="shared" si="104"/>
        <v>-416.23001928973054</v>
      </c>
      <c r="AC298" s="14">
        <f t="shared" si="105"/>
        <v>669.5136988302975</v>
      </c>
      <c r="AE298" s="14">
        <f t="shared" si="93"/>
        <v>-212.20301447276373</v>
      </c>
      <c r="AF298" s="14">
        <f t="shared" si="94"/>
        <v>341.3324809321471</v>
      </c>
      <c r="AH298" s="14">
        <f t="shared" si="106"/>
        <v>-204402.54016326208</v>
      </c>
      <c r="AI298" s="14">
        <f t="shared" si="107"/>
        <v>-53407.28831587595</v>
      </c>
      <c r="AK298" s="16">
        <f t="shared" si="96"/>
        <v>0</v>
      </c>
      <c r="AL298" s="16">
        <f t="shared" si="97"/>
        <v>0</v>
      </c>
      <c r="AM298" s="17">
        <f t="shared" si="98"/>
        <v>0</v>
      </c>
      <c r="AN298" s="17">
        <f t="shared" si="99"/>
        <v>0</v>
      </c>
    </row>
    <row r="299" spans="3:40" ht="12.75">
      <c r="C299" s="2">
        <f t="shared" si="100"/>
        <v>236</v>
      </c>
      <c r="D299" s="12">
        <f t="shared" si="101"/>
        <v>46600</v>
      </c>
      <c r="E299" s="12"/>
      <c r="F299" s="13">
        <f t="shared" si="102"/>
        <v>138514.55724204515</v>
      </c>
      <c r="G299" s="13">
        <f t="shared" si="81"/>
        <v>85405.60776350608</v>
      </c>
      <c r="H299" s="13"/>
      <c r="I299" s="14">
        <f t="shared" si="82"/>
        <v>2550.4521568046944</v>
      </c>
      <c r="J299" s="13">
        <f t="shared" si="83"/>
        <v>1569.3307881462592</v>
      </c>
      <c r="K299" s="14"/>
      <c r="L299" s="14">
        <f t="shared" si="84"/>
        <v>779.6340902852834</v>
      </c>
      <c r="M299" s="13">
        <f t="shared" si="85"/>
        <v>479.7203421788349</v>
      </c>
      <c r="N299" s="14"/>
      <c r="O299" s="14">
        <f t="shared" si="103"/>
        <v>1770.8180665194109</v>
      </c>
      <c r="P299" s="13">
        <f t="shared" si="86"/>
        <v>1089.610445967424</v>
      </c>
      <c r="R299" s="14">
        <f t="shared" si="87"/>
        <v>881.742424093727</v>
      </c>
      <c r="S299" s="13">
        <f t="shared" si="88"/>
        <v>543.6666666666666</v>
      </c>
      <c r="U299" s="14">
        <f t="shared" si="89"/>
        <v>810.9219105705644</v>
      </c>
      <c r="V299" s="13">
        <f t="shared" si="90"/>
        <v>500</v>
      </c>
      <c r="X299" s="14">
        <f t="shared" si="91"/>
        <v>1946.2125853693547</v>
      </c>
      <c r="Y299" s="13">
        <f t="shared" si="92"/>
        <v>1200</v>
      </c>
      <c r="AA299" s="15">
        <f t="shared" si="95"/>
        <v>46600</v>
      </c>
      <c r="AB299" s="14">
        <f t="shared" si="104"/>
        <v>-412.99745481292575</v>
      </c>
      <c r="AC299" s="14">
        <f t="shared" si="105"/>
        <v>676.6129911544983</v>
      </c>
      <c r="AE299" s="14">
        <f t="shared" si="93"/>
        <v>-209.952231995298</v>
      </c>
      <c r="AF299" s="14">
        <f t="shared" si="94"/>
        <v>343.96436596503634</v>
      </c>
      <c r="AH299" s="14">
        <f t="shared" si="106"/>
        <v>-204612.49239525737</v>
      </c>
      <c r="AI299" s="14">
        <f t="shared" si="107"/>
        <v>-53063.32394991091</v>
      </c>
      <c r="AK299" s="16">
        <f t="shared" si="96"/>
        <v>0</v>
      </c>
      <c r="AL299" s="16">
        <f t="shared" si="97"/>
        <v>0</v>
      </c>
      <c r="AM299" s="17">
        <f t="shared" si="98"/>
        <v>0</v>
      </c>
      <c r="AN299" s="17">
        <f t="shared" si="99"/>
        <v>0</v>
      </c>
    </row>
    <row r="300" spans="3:40" ht="12.75">
      <c r="C300" s="2">
        <f t="shared" si="100"/>
        <v>237</v>
      </c>
      <c r="D300" s="12">
        <f t="shared" si="101"/>
        <v>46631</v>
      </c>
      <c r="E300" s="12"/>
      <c r="F300" s="13">
        <f t="shared" si="102"/>
        <v>136743.73917552573</v>
      </c>
      <c r="G300" s="13">
        <f t="shared" si="81"/>
        <v>84140.43737375912</v>
      </c>
      <c r="H300" s="13"/>
      <c r="I300" s="14">
        <f t="shared" si="82"/>
        <v>2550.4521568046944</v>
      </c>
      <c r="J300" s="13">
        <f t="shared" si="83"/>
        <v>1566.1048685356718</v>
      </c>
      <c r="K300" s="14"/>
      <c r="L300" s="14">
        <f t="shared" si="84"/>
        <v>769.6669780925978</v>
      </c>
      <c r="M300" s="13">
        <f t="shared" si="85"/>
        <v>472.6139238981458</v>
      </c>
      <c r="N300" s="14"/>
      <c r="O300" s="14">
        <f t="shared" si="103"/>
        <v>1780.7851787120967</v>
      </c>
      <c r="P300" s="13">
        <f t="shared" si="86"/>
        <v>1093.4909446375261</v>
      </c>
      <c r="R300" s="14">
        <f t="shared" si="87"/>
        <v>883.5586691195344</v>
      </c>
      <c r="S300" s="13">
        <f t="shared" si="88"/>
        <v>543.6666666666666</v>
      </c>
      <c r="U300" s="14">
        <f t="shared" si="89"/>
        <v>812.5922769339679</v>
      </c>
      <c r="V300" s="13">
        <f t="shared" si="90"/>
        <v>500</v>
      </c>
      <c r="X300" s="14">
        <f t="shared" si="91"/>
        <v>1950.2214646415232</v>
      </c>
      <c r="Y300" s="13">
        <f t="shared" si="92"/>
        <v>1200</v>
      </c>
      <c r="AA300" s="15">
        <f t="shared" si="95"/>
        <v>46631</v>
      </c>
      <c r="AB300" s="14">
        <f t="shared" si="104"/>
        <v>-409.7715352023383</v>
      </c>
      <c r="AC300" s="14">
        <f t="shared" si="105"/>
        <v>683.7194094351878</v>
      </c>
      <c r="AE300" s="14">
        <f t="shared" si="93"/>
        <v>-207.71596539601583</v>
      </c>
      <c r="AF300" s="14">
        <f t="shared" si="94"/>
        <v>346.58199750428497</v>
      </c>
      <c r="AH300" s="14">
        <f t="shared" si="106"/>
        <v>-204820.2083606534</v>
      </c>
      <c r="AI300" s="14">
        <f t="shared" si="107"/>
        <v>-52716.74195240663</v>
      </c>
      <c r="AK300" s="16">
        <f t="shared" si="96"/>
        <v>0</v>
      </c>
      <c r="AL300" s="16">
        <f t="shared" si="97"/>
        <v>0</v>
      </c>
      <c r="AM300" s="17">
        <f t="shared" si="98"/>
        <v>0</v>
      </c>
      <c r="AN300" s="17">
        <f t="shared" si="99"/>
        <v>0</v>
      </c>
    </row>
    <row r="301" spans="3:40" ht="12.75">
      <c r="C301" s="2">
        <f t="shared" si="100"/>
        <v>238</v>
      </c>
      <c r="D301" s="12">
        <f t="shared" si="101"/>
        <v>46661</v>
      </c>
      <c r="E301" s="12"/>
      <c r="F301" s="13">
        <f t="shared" si="102"/>
        <v>134962.95399681362</v>
      </c>
      <c r="G301" s="13">
        <f t="shared" si="81"/>
        <v>82873.98717220928</v>
      </c>
      <c r="H301" s="13"/>
      <c r="I301" s="14">
        <f t="shared" si="82"/>
        <v>2550.4521568046944</v>
      </c>
      <c r="J301" s="13">
        <f t="shared" si="83"/>
        <v>1562.8855801321015</v>
      </c>
      <c r="K301" s="14"/>
      <c r="L301" s="14">
        <f t="shared" si="84"/>
        <v>759.643765655997</v>
      </c>
      <c r="M301" s="13">
        <f t="shared" si="85"/>
        <v>465.50031695886537</v>
      </c>
      <c r="N301" s="14"/>
      <c r="O301" s="14">
        <f t="shared" si="103"/>
        <v>1790.8083911486974</v>
      </c>
      <c r="P301" s="13">
        <f t="shared" si="86"/>
        <v>1097.3852631732361</v>
      </c>
      <c r="R301" s="14">
        <f t="shared" si="87"/>
        <v>885.378655312721</v>
      </c>
      <c r="S301" s="13">
        <f t="shared" si="88"/>
        <v>543.6666666666666</v>
      </c>
      <c r="U301" s="14">
        <f t="shared" si="89"/>
        <v>814.2660839785908</v>
      </c>
      <c r="V301" s="13">
        <f t="shared" si="90"/>
        <v>500</v>
      </c>
      <c r="X301" s="14">
        <f t="shared" si="91"/>
        <v>1954.238601548618</v>
      </c>
      <c r="Y301" s="13">
        <f t="shared" si="92"/>
        <v>1200</v>
      </c>
      <c r="AA301" s="15">
        <f t="shared" si="95"/>
        <v>46661</v>
      </c>
      <c r="AB301" s="14">
        <f t="shared" si="104"/>
        <v>-406.552246798768</v>
      </c>
      <c r="AC301" s="14">
        <f t="shared" si="105"/>
        <v>690.8330163744681</v>
      </c>
      <c r="AE301" s="14">
        <f t="shared" si="93"/>
        <v>-205.49413346473955</v>
      </c>
      <c r="AF301" s="14">
        <f t="shared" si="94"/>
        <v>349.1854569407185</v>
      </c>
      <c r="AH301" s="14">
        <f t="shared" si="106"/>
        <v>-205025.70249411813</v>
      </c>
      <c r="AI301" s="14">
        <f t="shared" si="107"/>
        <v>-52367.55649546591</v>
      </c>
      <c r="AK301" s="16">
        <f t="shared" si="96"/>
        <v>0</v>
      </c>
      <c r="AL301" s="16">
        <f t="shared" si="97"/>
        <v>0</v>
      </c>
      <c r="AM301" s="17">
        <f t="shared" si="98"/>
        <v>0</v>
      </c>
      <c r="AN301" s="17">
        <f t="shared" si="99"/>
        <v>0</v>
      </c>
    </row>
    <row r="302" spans="3:40" ht="12.75">
      <c r="C302" s="2">
        <f t="shared" si="100"/>
        <v>239</v>
      </c>
      <c r="D302" s="12">
        <f t="shared" si="101"/>
        <v>46692</v>
      </c>
      <c r="E302" s="12"/>
      <c r="F302" s="13">
        <f t="shared" si="102"/>
        <v>133172.1456056649</v>
      </c>
      <c r="G302" s="13">
        <f t="shared" si="81"/>
        <v>81606.24596977471</v>
      </c>
      <c r="H302" s="13"/>
      <c r="I302" s="14">
        <f t="shared" si="82"/>
        <v>2550.4521568046944</v>
      </c>
      <c r="J302" s="13">
        <f t="shared" si="83"/>
        <v>1559.6729093044248</v>
      </c>
      <c r="K302" s="14"/>
      <c r="L302" s="14">
        <f t="shared" si="84"/>
        <v>749.5641372132712</v>
      </c>
      <c r="M302" s="13">
        <f t="shared" si="85"/>
        <v>458.37945851230796</v>
      </c>
      <c r="N302" s="14"/>
      <c r="O302" s="14">
        <f t="shared" si="103"/>
        <v>1800.888019591423</v>
      </c>
      <c r="P302" s="13">
        <f t="shared" si="86"/>
        <v>1101.2934507921168</v>
      </c>
      <c r="R302" s="14">
        <f t="shared" si="87"/>
        <v>887.2023903794787</v>
      </c>
      <c r="S302" s="13">
        <f t="shared" si="88"/>
        <v>543.6666666666666</v>
      </c>
      <c r="U302" s="14">
        <f t="shared" si="89"/>
        <v>815.9433387916727</v>
      </c>
      <c r="V302" s="13">
        <f t="shared" si="90"/>
        <v>500</v>
      </c>
      <c r="X302" s="14">
        <f t="shared" si="91"/>
        <v>1958.2640131000144</v>
      </c>
      <c r="Y302" s="13">
        <f t="shared" si="92"/>
        <v>1200</v>
      </c>
      <c r="AA302" s="15">
        <f t="shared" si="95"/>
        <v>46692</v>
      </c>
      <c r="AB302" s="14">
        <f t="shared" si="104"/>
        <v>-403.33957597109156</v>
      </c>
      <c r="AC302" s="14">
        <f t="shared" si="105"/>
        <v>697.9538748210252</v>
      </c>
      <c r="AE302" s="14">
        <f t="shared" si="93"/>
        <v>-203.28665541857555</v>
      </c>
      <c r="AF302" s="14">
        <f t="shared" si="94"/>
        <v>351.77482523800404</v>
      </c>
      <c r="AH302" s="14">
        <f t="shared" si="106"/>
        <v>-205228.9891495367</v>
      </c>
      <c r="AI302" s="14">
        <f t="shared" si="107"/>
        <v>-52015.78167022791</v>
      </c>
      <c r="AK302" s="16">
        <f t="shared" si="96"/>
        <v>0</v>
      </c>
      <c r="AL302" s="16">
        <f t="shared" si="97"/>
        <v>0</v>
      </c>
      <c r="AM302" s="17">
        <f t="shared" si="98"/>
        <v>0</v>
      </c>
      <c r="AN302" s="17">
        <f t="shared" si="99"/>
        <v>0</v>
      </c>
    </row>
    <row r="303" spans="3:40" ht="12.75">
      <c r="C303" s="2">
        <f t="shared" si="100"/>
        <v>240</v>
      </c>
      <c r="D303" s="12">
        <f t="shared" si="101"/>
        <v>46722</v>
      </c>
      <c r="E303" s="12"/>
      <c r="F303" s="13">
        <f t="shared" si="102"/>
        <v>131371.25758607348</v>
      </c>
      <c r="G303" s="13">
        <f t="shared" si="81"/>
        <v>80337.20255115631</v>
      </c>
      <c r="H303" s="13"/>
      <c r="I303" s="14">
        <f t="shared" si="82"/>
        <v>2550.4521568046944</v>
      </c>
      <c r="J303" s="13">
        <f t="shared" si="83"/>
        <v>1556.4668424495383</v>
      </c>
      <c r="K303" s="14"/>
      <c r="L303" s="14">
        <f t="shared" si="84"/>
        <v>739.4277752249326</v>
      </c>
      <c r="M303" s="13">
        <f t="shared" si="85"/>
        <v>451.25128556252685</v>
      </c>
      <c r="N303" s="14"/>
      <c r="O303" s="14">
        <f t="shared" si="103"/>
        <v>1811.0243815797617</v>
      </c>
      <c r="P303" s="13">
        <f t="shared" si="86"/>
        <v>1105.2155568870112</v>
      </c>
      <c r="R303" s="14">
        <f t="shared" si="87"/>
        <v>889.0298820418737</v>
      </c>
      <c r="S303" s="13">
        <f t="shared" si="88"/>
        <v>543.6666666666666</v>
      </c>
      <c r="U303" s="14">
        <f t="shared" si="89"/>
        <v>817.6240484750525</v>
      </c>
      <c r="V303" s="13">
        <f t="shared" si="90"/>
        <v>500</v>
      </c>
      <c r="X303" s="14">
        <f t="shared" si="91"/>
        <v>1962.297716340126</v>
      </c>
      <c r="Y303" s="13">
        <f t="shared" si="92"/>
        <v>1200</v>
      </c>
      <c r="AA303" s="15">
        <f t="shared" si="95"/>
        <v>46722</v>
      </c>
      <c r="AB303" s="14">
        <f t="shared" si="104"/>
        <v>-400.133509116205</v>
      </c>
      <c r="AC303" s="14">
        <f t="shared" si="105"/>
        <v>705.0820477708062</v>
      </c>
      <c r="AE303" s="14">
        <f t="shared" si="93"/>
        <v>-201.0934508997335</v>
      </c>
      <c r="AF303" s="14">
        <f t="shared" si="94"/>
        <v>354.35018293482864</v>
      </c>
      <c r="AH303" s="14">
        <f t="shared" si="106"/>
        <v>-205430.08260043644</v>
      </c>
      <c r="AI303" s="14">
        <f t="shared" si="107"/>
        <v>-51661.43148729308</v>
      </c>
      <c r="AK303" s="16">
        <f t="shared" si="96"/>
        <v>0</v>
      </c>
      <c r="AL303" s="16">
        <f t="shared" si="97"/>
        <v>0</v>
      </c>
      <c r="AM303" s="17">
        <f t="shared" si="98"/>
        <v>0</v>
      </c>
      <c r="AN303" s="17">
        <f t="shared" si="99"/>
        <v>0</v>
      </c>
    </row>
    <row r="304" spans="3:40" ht="12.75">
      <c r="C304" s="2">
        <f t="shared" si="100"/>
        <v>241</v>
      </c>
      <c r="D304" s="12">
        <f t="shared" si="101"/>
        <v>46753</v>
      </c>
      <c r="E304" s="12"/>
      <c r="F304" s="13">
        <f t="shared" si="102"/>
        <v>129560.23320449372</v>
      </c>
      <c r="G304" s="13">
        <f t="shared" si="81"/>
        <v>79066.84567471631</v>
      </c>
      <c r="H304" s="13"/>
      <c r="I304" s="14">
        <f t="shared" si="82"/>
        <v>2550.4521568046944</v>
      </c>
      <c r="J304" s="13">
        <f t="shared" si="83"/>
        <v>1553.267365992305</v>
      </c>
      <c r="K304" s="14"/>
      <c r="L304" s="14">
        <f t="shared" si="84"/>
        <v>729.2343603642106</v>
      </c>
      <c r="M304" s="13">
        <f t="shared" si="85"/>
        <v>444.11573496563307</v>
      </c>
      <c r="N304" s="14"/>
      <c r="O304" s="14">
        <f t="shared" si="103"/>
        <v>1821.2177964404837</v>
      </c>
      <c r="P304" s="13">
        <f t="shared" si="86"/>
        <v>1109.151631026672</v>
      </c>
      <c r="R304" s="14">
        <f t="shared" si="87"/>
        <v>890.8611380378783</v>
      </c>
      <c r="S304" s="13">
        <f t="shared" si="88"/>
        <v>543.6666666666666</v>
      </c>
      <c r="U304" s="14">
        <f t="shared" si="89"/>
        <v>819.3082201451978</v>
      </c>
      <c r="V304" s="13">
        <f t="shared" si="90"/>
        <v>500</v>
      </c>
      <c r="X304" s="14">
        <f t="shared" si="91"/>
        <v>1966.3397283484746</v>
      </c>
      <c r="Y304" s="13">
        <f t="shared" si="92"/>
        <v>1200</v>
      </c>
      <c r="AA304" s="15">
        <f t="shared" si="95"/>
        <v>46753</v>
      </c>
      <c r="AB304" s="14">
        <f t="shared" si="104"/>
        <v>-396.9340326589718</v>
      </c>
      <c r="AC304" s="14">
        <f t="shared" si="105"/>
        <v>712.2175983677002</v>
      </c>
      <c r="AE304" s="14">
        <f t="shared" si="93"/>
        <v>-198.9144399733604</v>
      </c>
      <c r="AF304" s="14">
        <f t="shared" si="94"/>
        <v>356.9116101470688</v>
      </c>
      <c r="AH304" s="14">
        <f t="shared" si="106"/>
        <v>-205628.9970404098</v>
      </c>
      <c r="AI304" s="14">
        <f t="shared" si="107"/>
        <v>-51304.519877146005</v>
      </c>
      <c r="AK304" s="16">
        <f t="shared" si="96"/>
        <v>0</v>
      </c>
      <c r="AL304" s="16">
        <f t="shared" si="97"/>
        <v>0</v>
      </c>
      <c r="AM304" s="17">
        <f t="shared" si="98"/>
        <v>0</v>
      </c>
      <c r="AN304" s="17">
        <f t="shared" si="99"/>
        <v>0</v>
      </c>
    </row>
    <row r="305" spans="3:40" ht="12.75">
      <c r="C305" s="2">
        <f t="shared" si="100"/>
        <v>242</v>
      </c>
      <c r="D305" s="12">
        <f t="shared" si="101"/>
        <v>46784</v>
      </c>
      <c r="E305" s="12"/>
      <c r="F305" s="13">
        <f t="shared" si="102"/>
        <v>127739.01540805324</v>
      </c>
      <c r="G305" s="13">
        <f t="shared" si="81"/>
        <v>77795.16407235674</v>
      </c>
      <c r="H305" s="13"/>
      <c r="I305" s="14">
        <f t="shared" si="82"/>
        <v>2550.4521568046944</v>
      </c>
      <c r="J305" s="13">
        <f t="shared" si="83"/>
        <v>1550.074466385487</v>
      </c>
      <c r="K305" s="14"/>
      <c r="L305" s="14">
        <f t="shared" si="84"/>
        <v>718.9835715069926</v>
      </c>
      <c r="M305" s="13">
        <f t="shared" si="85"/>
        <v>436.9727434291081</v>
      </c>
      <c r="N305" s="14"/>
      <c r="O305" s="14">
        <f t="shared" si="103"/>
        <v>1831.4685852977018</v>
      </c>
      <c r="P305" s="13">
        <f t="shared" si="86"/>
        <v>1113.1017229563788</v>
      </c>
      <c r="R305" s="14">
        <f t="shared" si="87"/>
        <v>892.6961661214016</v>
      </c>
      <c r="S305" s="13">
        <f t="shared" si="88"/>
        <v>543.6666666666666</v>
      </c>
      <c r="U305" s="14">
        <f t="shared" si="89"/>
        <v>820.9958609332326</v>
      </c>
      <c r="V305" s="13">
        <f t="shared" si="90"/>
        <v>500</v>
      </c>
      <c r="X305" s="14">
        <f t="shared" si="91"/>
        <v>1970.3900662397582</v>
      </c>
      <c r="Y305" s="13">
        <f t="shared" si="92"/>
        <v>1200</v>
      </c>
      <c r="AA305" s="15">
        <f t="shared" si="95"/>
        <v>46784</v>
      </c>
      <c r="AB305" s="14">
        <f t="shared" si="104"/>
        <v>-393.7411330521536</v>
      </c>
      <c r="AC305" s="14">
        <f t="shared" si="105"/>
        <v>719.3605899042252</v>
      </c>
      <c r="AE305" s="14">
        <f t="shared" si="93"/>
        <v>-196.74954312537636</v>
      </c>
      <c r="AF305" s="14">
        <f t="shared" si="94"/>
        <v>359.45918656994985</v>
      </c>
      <c r="AH305" s="14">
        <f t="shared" si="106"/>
        <v>-205825.74658353516</v>
      </c>
      <c r="AI305" s="14">
        <f t="shared" si="107"/>
        <v>-50945.06069057606</v>
      </c>
      <c r="AK305" s="16">
        <f t="shared" si="96"/>
        <v>0</v>
      </c>
      <c r="AL305" s="16">
        <f t="shared" si="97"/>
        <v>0</v>
      </c>
      <c r="AM305" s="17">
        <f t="shared" si="98"/>
        <v>0</v>
      </c>
      <c r="AN305" s="17">
        <f t="shared" si="99"/>
        <v>0</v>
      </c>
    </row>
    <row r="306" spans="3:40" ht="12.75">
      <c r="C306" s="2">
        <f t="shared" si="100"/>
        <v>243</v>
      </c>
      <c r="D306" s="12">
        <f t="shared" si="101"/>
        <v>46813</v>
      </c>
      <c r="E306" s="12"/>
      <c r="F306" s="13">
        <f t="shared" si="102"/>
        <v>125907.54682275554</v>
      </c>
      <c r="G306" s="13">
        <f t="shared" si="81"/>
        <v>76522.1464493967</v>
      </c>
      <c r="H306" s="13"/>
      <c r="I306" s="14">
        <f t="shared" si="82"/>
        <v>2550.4521568046944</v>
      </c>
      <c r="J306" s="13">
        <f t="shared" si="83"/>
        <v>1546.8881301096978</v>
      </c>
      <c r="K306" s="14"/>
      <c r="L306" s="14">
        <f t="shared" si="84"/>
        <v>708.6750857217077</v>
      </c>
      <c r="M306" s="13">
        <f t="shared" si="85"/>
        <v>429.822247511122</v>
      </c>
      <c r="N306" s="14"/>
      <c r="O306" s="14">
        <f t="shared" si="103"/>
        <v>1841.7770710829868</v>
      </c>
      <c r="P306" s="13">
        <f t="shared" si="86"/>
        <v>1117.065882598576</v>
      </c>
      <c r="R306" s="14">
        <f t="shared" si="87"/>
        <v>894.5349740623282</v>
      </c>
      <c r="S306" s="13">
        <f t="shared" si="88"/>
        <v>543.6666666666666</v>
      </c>
      <c r="U306" s="14">
        <f t="shared" si="89"/>
        <v>822.6869779849739</v>
      </c>
      <c r="V306" s="13">
        <f t="shared" si="90"/>
        <v>500</v>
      </c>
      <c r="X306" s="14">
        <f t="shared" si="91"/>
        <v>1974.4487471639372</v>
      </c>
      <c r="Y306" s="13">
        <f t="shared" si="92"/>
        <v>1200</v>
      </c>
      <c r="AA306" s="15">
        <f t="shared" si="95"/>
        <v>46813</v>
      </c>
      <c r="AB306" s="14">
        <f t="shared" si="104"/>
        <v>-390.5547967763646</v>
      </c>
      <c r="AC306" s="14">
        <f t="shared" si="105"/>
        <v>726.5110858222115</v>
      </c>
      <c r="AE306" s="14">
        <f t="shared" si="93"/>
        <v>-194.59868126033265</v>
      </c>
      <c r="AF306" s="14">
        <f t="shared" si="94"/>
        <v>361.99299148019213</v>
      </c>
      <c r="AH306" s="14">
        <f t="shared" si="106"/>
        <v>-206020.3452647955</v>
      </c>
      <c r="AI306" s="14">
        <f t="shared" si="107"/>
        <v>-50583.06769909587</v>
      </c>
      <c r="AK306" s="16">
        <f t="shared" si="96"/>
        <v>0</v>
      </c>
      <c r="AL306" s="16">
        <f t="shared" si="97"/>
        <v>0</v>
      </c>
      <c r="AM306" s="17">
        <f t="shared" si="98"/>
        <v>0</v>
      </c>
      <c r="AN306" s="17">
        <f t="shared" si="99"/>
        <v>0</v>
      </c>
    </row>
    <row r="307" spans="3:40" ht="12.75">
      <c r="C307" s="2">
        <f t="shared" si="100"/>
        <v>244</v>
      </c>
      <c r="D307" s="12">
        <f t="shared" si="101"/>
        <v>46844</v>
      </c>
      <c r="E307" s="12"/>
      <c r="F307" s="13">
        <f t="shared" si="102"/>
        <v>124065.76975167256</v>
      </c>
      <c r="G307" s="13">
        <f t="shared" si="81"/>
        <v>75247.78148445049</v>
      </c>
      <c r="H307" s="13"/>
      <c r="I307" s="14">
        <f t="shared" si="82"/>
        <v>2550.4521568046944</v>
      </c>
      <c r="J307" s="13">
        <f t="shared" si="83"/>
        <v>1543.7083436733403</v>
      </c>
      <c r="K307" s="14"/>
      <c r="L307" s="14">
        <f t="shared" si="84"/>
        <v>698.3085782591534</v>
      </c>
      <c r="M307" s="13">
        <f t="shared" si="85"/>
        <v>422.66418361984256</v>
      </c>
      <c r="N307" s="14"/>
      <c r="O307" s="14">
        <f t="shared" si="103"/>
        <v>1852.143578545541</v>
      </c>
      <c r="P307" s="13">
        <f t="shared" si="86"/>
        <v>1121.0441600534978</v>
      </c>
      <c r="R307" s="14">
        <f t="shared" si="87"/>
        <v>896.3775696465445</v>
      </c>
      <c r="S307" s="13">
        <f t="shared" si="88"/>
        <v>543.6666666666666</v>
      </c>
      <c r="U307" s="14">
        <f t="shared" si="89"/>
        <v>824.3815784609546</v>
      </c>
      <c r="V307" s="13">
        <f t="shared" si="90"/>
        <v>500</v>
      </c>
      <c r="X307" s="14">
        <f t="shared" si="91"/>
        <v>1978.5157883062911</v>
      </c>
      <c r="Y307" s="13">
        <f t="shared" si="92"/>
        <v>1200</v>
      </c>
      <c r="AA307" s="15">
        <f t="shared" si="95"/>
        <v>46844</v>
      </c>
      <c r="AB307" s="14">
        <f t="shared" si="104"/>
        <v>-387.37501034000707</v>
      </c>
      <c r="AC307" s="14">
        <f t="shared" si="105"/>
        <v>733.6691497134907</v>
      </c>
      <c r="AE307" s="14">
        <f t="shared" si="93"/>
        <v>-192.461775699272</v>
      </c>
      <c r="AF307" s="14">
        <f t="shared" si="94"/>
        <v>364.5131037381488</v>
      </c>
      <c r="AH307" s="14">
        <f t="shared" si="106"/>
        <v>-206212.80704049478</v>
      </c>
      <c r="AI307" s="14">
        <f t="shared" si="107"/>
        <v>-50218.55459535772</v>
      </c>
      <c r="AK307" s="16">
        <f t="shared" si="96"/>
        <v>0</v>
      </c>
      <c r="AL307" s="16">
        <f t="shared" si="97"/>
        <v>0</v>
      </c>
      <c r="AM307" s="17">
        <f t="shared" si="98"/>
        <v>0</v>
      </c>
      <c r="AN307" s="17">
        <f t="shared" si="99"/>
        <v>0</v>
      </c>
    </row>
    <row r="308" spans="3:40" ht="12.75">
      <c r="C308" s="2">
        <f t="shared" si="100"/>
        <v>245</v>
      </c>
      <c r="D308" s="12">
        <f t="shared" si="101"/>
        <v>46874</v>
      </c>
      <c r="E308" s="12"/>
      <c r="F308" s="13">
        <f t="shared" si="102"/>
        <v>122213.62617312702</v>
      </c>
      <c r="G308" s="13">
        <f t="shared" si="81"/>
        <v>73972.05782930429</v>
      </c>
      <c r="H308" s="13"/>
      <c r="I308" s="14">
        <f t="shared" si="82"/>
        <v>2550.4521568046944</v>
      </c>
      <c r="J308" s="13">
        <f t="shared" si="83"/>
        <v>1540.5350936125515</v>
      </c>
      <c r="K308" s="14"/>
      <c r="L308" s="14">
        <f t="shared" si="84"/>
        <v>687.8837225422643</v>
      </c>
      <c r="M308" s="13">
        <f t="shared" si="85"/>
        <v>415.498488012746</v>
      </c>
      <c r="N308" s="14"/>
      <c r="O308" s="14">
        <f t="shared" si="103"/>
        <v>1862.56843426243</v>
      </c>
      <c r="P308" s="13">
        <f t="shared" si="86"/>
        <v>1125.0366055998054</v>
      </c>
      <c r="R308" s="14">
        <f t="shared" si="87"/>
        <v>898.2239606759761</v>
      </c>
      <c r="S308" s="13">
        <f t="shared" si="88"/>
        <v>543.6666666666666</v>
      </c>
      <c r="U308" s="14">
        <f t="shared" si="89"/>
        <v>826.0796695364587</v>
      </c>
      <c r="V308" s="13">
        <f t="shared" si="90"/>
        <v>500</v>
      </c>
      <c r="X308" s="14">
        <f t="shared" si="91"/>
        <v>1982.591206887501</v>
      </c>
      <c r="Y308" s="13">
        <f t="shared" si="92"/>
        <v>1200</v>
      </c>
      <c r="AA308" s="15">
        <f t="shared" si="95"/>
        <v>46874</v>
      </c>
      <c r="AB308" s="14">
        <f t="shared" si="104"/>
        <v>-384.201760279218</v>
      </c>
      <c r="AC308" s="14">
        <f t="shared" si="105"/>
        <v>740.8348453205874</v>
      </c>
      <c r="AE308" s="14">
        <f t="shared" si="93"/>
        <v>-190.33874817760395</v>
      </c>
      <c r="AF308" s="14">
        <f t="shared" si="94"/>
        <v>367.01960178993187</v>
      </c>
      <c r="AH308" s="14">
        <f t="shared" si="106"/>
        <v>-206403.14578867238</v>
      </c>
      <c r="AI308" s="14">
        <f t="shared" si="107"/>
        <v>-49851.53499356779</v>
      </c>
      <c r="AK308" s="16">
        <f t="shared" si="96"/>
        <v>0</v>
      </c>
      <c r="AL308" s="16">
        <f t="shared" si="97"/>
        <v>0</v>
      </c>
      <c r="AM308" s="17">
        <f t="shared" si="98"/>
        <v>0</v>
      </c>
      <c r="AN308" s="17">
        <f t="shared" si="99"/>
        <v>0</v>
      </c>
    </row>
    <row r="309" spans="3:40" ht="12.75">
      <c r="C309" s="2">
        <f t="shared" si="100"/>
        <v>246</v>
      </c>
      <c r="D309" s="12">
        <f t="shared" si="101"/>
        <v>46905</v>
      </c>
      <c r="E309" s="12"/>
      <c r="F309" s="13">
        <f t="shared" si="102"/>
        <v>120351.05773886459</v>
      </c>
      <c r="G309" s="13">
        <f t="shared" si="81"/>
        <v>72694.96410879315</v>
      </c>
      <c r="H309" s="13"/>
      <c r="I309" s="14">
        <f t="shared" si="82"/>
        <v>2550.4521568046944</v>
      </c>
      <c r="J309" s="13">
        <f t="shared" si="83"/>
        <v>1537.3683664911443</v>
      </c>
      <c r="K309" s="14"/>
      <c r="L309" s="14">
        <f t="shared" si="84"/>
        <v>677.400190155825</v>
      </c>
      <c r="M309" s="13">
        <f t="shared" si="85"/>
        <v>408.3250967959245</v>
      </c>
      <c r="N309" s="14"/>
      <c r="O309" s="14">
        <f t="shared" si="103"/>
        <v>1873.0519666488694</v>
      </c>
      <c r="P309" s="13">
        <f t="shared" si="86"/>
        <v>1129.0432696952198</v>
      </c>
      <c r="R309" s="14">
        <f t="shared" si="87"/>
        <v>900.0741549686185</v>
      </c>
      <c r="S309" s="13">
        <f t="shared" si="88"/>
        <v>543.6666666666666</v>
      </c>
      <c r="U309" s="14">
        <f t="shared" si="89"/>
        <v>827.7812584015498</v>
      </c>
      <c r="V309" s="13">
        <f t="shared" si="90"/>
        <v>500</v>
      </c>
      <c r="X309" s="14">
        <f t="shared" si="91"/>
        <v>1986.6750201637196</v>
      </c>
      <c r="Y309" s="13">
        <f t="shared" si="92"/>
        <v>1200</v>
      </c>
      <c r="AA309" s="15">
        <f t="shared" si="95"/>
        <v>46905</v>
      </c>
      <c r="AB309" s="14">
        <f t="shared" si="104"/>
        <v>-381.0350331578111</v>
      </c>
      <c r="AC309" s="14">
        <f t="shared" si="105"/>
        <v>748.0082365374087</v>
      </c>
      <c r="AE309" s="14">
        <f t="shared" si="93"/>
        <v>-188.22952084298922</v>
      </c>
      <c r="AF309" s="14">
        <f t="shared" si="94"/>
        <v>369.51256366952646</v>
      </c>
      <c r="AH309" s="14">
        <f t="shared" si="106"/>
        <v>-206591.37530951537</v>
      </c>
      <c r="AI309" s="14">
        <f t="shared" si="107"/>
        <v>-49482.022429898265</v>
      </c>
      <c r="AK309" s="16">
        <f t="shared" si="96"/>
        <v>0</v>
      </c>
      <c r="AL309" s="16">
        <f t="shared" si="97"/>
        <v>0</v>
      </c>
      <c r="AM309" s="17">
        <f t="shared" si="98"/>
        <v>0</v>
      </c>
      <c r="AN309" s="17">
        <f t="shared" si="99"/>
        <v>0</v>
      </c>
    </row>
    <row r="310" spans="3:40" ht="12.75">
      <c r="C310" s="2">
        <f t="shared" si="100"/>
        <v>247</v>
      </c>
      <c r="D310" s="12">
        <f t="shared" si="101"/>
        <v>46935</v>
      </c>
      <c r="E310" s="12"/>
      <c r="F310" s="13">
        <f t="shared" si="102"/>
        <v>118478.00577221572</v>
      </c>
      <c r="G310" s="13">
        <f t="shared" si="81"/>
        <v>71416.48892067716</v>
      </c>
      <c r="H310" s="13"/>
      <c r="I310" s="14">
        <f t="shared" si="82"/>
        <v>2550.4521568046944</v>
      </c>
      <c r="J310" s="13">
        <f t="shared" si="83"/>
        <v>1534.2081489005502</v>
      </c>
      <c r="K310" s="14"/>
      <c r="L310" s="14">
        <f t="shared" si="84"/>
        <v>666.8576508361233</v>
      </c>
      <c r="M310" s="13">
        <f t="shared" si="85"/>
        <v>401.14394592339096</v>
      </c>
      <c r="N310" s="14"/>
      <c r="O310" s="14">
        <f t="shared" si="103"/>
        <v>1883.594505968571</v>
      </c>
      <c r="P310" s="13">
        <f t="shared" si="86"/>
        <v>1133.0642029771593</v>
      </c>
      <c r="R310" s="14">
        <f t="shared" si="87"/>
        <v>901.9281603585708</v>
      </c>
      <c r="S310" s="13">
        <f t="shared" si="88"/>
        <v>543.6666666666666</v>
      </c>
      <c r="U310" s="14">
        <f t="shared" si="89"/>
        <v>829.4863522611014</v>
      </c>
      <c r="V310" s="13">
        <f t="shared" si="90"/>
        <v>500</v>
      </c>
      <c r="X310" s="14">
        <f t="shared" si="91"/>
        <v>1990.7672454266433</v>
      </c>
      <c r="Y310" s="13">
        <f t="shared" si="92"/>
        <v>1200</v>
      </c>
      <c r="AA310" s="15">
        <f t="shared" si="95"/>
        <v>46935</v>
      </c>
      <c r="AB310" s="14">
        <f t="shared" si="104"/>
        <v>-377.87481556721696</v>
      </c>
      <c r="AC310" s="14">
        <f t="shared" si="105"/>
        <v>755.1893874099424</v>
      </c>
      <c r="AE310" s="14">
        <f t="shared" si="93"/>
        <v>-186.1340162532338</v>
      </c>
      <c r="AF310" s="14">
        <f t="shared" si="94"/>
        <v>371.9920670008973</v>
      </c>
      <c r="AH310" s="14">
        <f t="shared" si="106"/>
        <v>-206777.5093257686</v>
      </c>
      <c r="AI310" s="14">
        <f t="shared" si="107"/>
        <v>-49110.03036289737</v>
      </c>
      <c r="AK310" s="16">
        <f t="shared" si="96"/>
        <v>0</v>
      </c>
      <c r="AL310" s="16">
        <f t="shared" si="97"/>
        <v>0</v>
      </c>
      <c r="AM310" s="17">
        <f t="shared" si="98"/>
        <v>0</v>
      </c>
      <c r="AN310" s="17">
        <f t="shared" si="99"/>
        <v>0</v>
      </c>
    </row>
    <row r="311" spans="3:40" ht="12.75">
      <c r="C311" s="2">
        <f t="shared" si="100"/>
        <v>248</v>
      </c>
      <c r="D311" s="12">
        <f t="shared" si="101"/>
        <v>46966</v>
      </c>
      <c r="E311" s="12"/>
      <c r="F311" s="13">
        <f t="shared" si="102"/>
        <v>116594.41126624716</v>
      </c>
      <c r="G311" s="13">
        <f t="shared" si="81"/>
        <v>70136.62083551743</v>
      </c>
      <c r="H311" s="13"/>
      <c r="I311" s="14">
        <f t="shared" si="82"/>
        <v>2550.4521568046944</v>
      </c>
      <c r="J311" s="13">
        <f t="shared" si="83"/>
        <v>1531.054427459765</v>
      </c>
      <c r="K311" s="14"/>
      <c r="L311" s="14">
        <f t="shared" si="84"/>
        <v>656.2557724605455</v>
      </c>
      <c r="M311" s="13">
        <f t="shared" si="85"/>
        <v>393.954971196383</v>
      </c>
      <c r="N311" s="14"/>
      <c r="O311" s="14">
        <f t="shared" si="103"/>
        <v>1894.196384344149</v>
      </c>
      <c r="P311" s="13">
        <f t="shared" si="86"/>
        <v>1137.099456263382</v>
      </c>
      <c r="R311" s="14">
        <f t="shared" si="87"/>
        <v>903.7859846960702</v>
      </c>
      <c r="S311" s="13">
        <f t="shared" si="88"/>
        <v>543.6666666666666</v>
      </c>
      <c r="U311" s="14">
        <f t="shared" si="89"/>
        <v>831.1949583348285</v>
      </c>
      <c r="V311" s="13">
        <f t="shared" si="90"/>
        <v>500</v>
      </c>
      <c r="X311" s="14">
        <f t="shared" si="91"/>
        <v>1994.8679000035884</v>
      </c>
      <c r="Y311" s="13">
        <f t="shared" si="92"/>
        <v>1200</v>
      </c>
      <c r="AA311" s="15">
        <f t="shared" si="95"/>
        <v>46966</v>
      </c>
      <c r="AB311" s="14">
        <f t="shared" si="104"/>
        <v>-374.7210941264316</v>
      </c>
      <c r="AC311" s="14">
        <f t="shared" si="105"/>
        <v>762.3783621369505</v>
      </c>
      <c r="AE311" s="14">
        <f t="shared" si="93"/>
        <v>-184.05215737419712</v>
      </c>
      <c r="AF311" s="14">
        <f t="shared" si="94"/>
        <v>374.4581890000815</v>
      </c>
      <c r="AH311" s="14">
        <f t="shared" si="106"/>
        <v>-206961.56148314278</v>
      </c>
      <c r="AI311" s="14">
        <f t="shared" si="107"/>
        <v>-48735.572173897286</v>
      </c>
      <c r="AK311" s="16">
        <f t="shared" si="96"/>
        <v>0</v>
      </c>
      <c r="AL311" s="16">
        <f t="shared" si="97"/>
        <v>0</v>
      </c>
      <c r="AM311" s="17">
        <f t="shared" si="98"/>
        <v>0</v>
      </c>
      <c r="AN311" s="17">
        <f t="shared" si="99"/>
        <v>0</v>
      </c>
    </row>
    <row r="312" spans="3:40" ht="12.75">
      <c r="C312" s="2">
        <f t="shared" si="100"/>
        <v>249</v>
      </c>
      <c r="D312" s="12">
        <f t="shared" si="101"/>
        <v>46997</v>
      </c>
      <c r="E312" s="12"/>
      <c r="F312" s="13">
        <f t="shared" si="102"/>
        <v>114700.21488190301</v>
      </c>
      <c r="G312" s="13">
        <f t="shared" si="81"/>
        <v>68855.34839655174</v>
      </c>
      <c r="H312" s="13"/>
      <c r="I312" s="14">
        <f t="shared" si="82"/>
        <v>2550.4521568046944</v>
      </c>
      <c r="J312" s="13">
        <f t="shared" si="83"/>
        <v>1527.9071888152896</v>
      </c>
      <c r="K312" s="14"/>
      <c r="L312" s="14">
        <f t="shared" si="84"/>
        <v>645.5942210371146</v>
      </c>
      <c r="M312" s="13">
        <f t="shared" si="85"/>
        <v>386.7581082626638</v>
      </c>
      <c r="N312" s="14"/>
      <c r="O312" s="14">
        <f t="shared" si="103"/>
        <v>1904.8579357675799</v>
      </c>
      <c r="P312" s="13">
        <f t="shared" si="86"/>
        <v>1141.149080552626</v>
      </c>
      <c r="R312" s="14">
        <f t="shared" si="87"/>
        <v>905.6476358475228</v>
      </c>
      <c r="S312" s="13">
        <f t="shared" si="88"/>
        <v>543.6666666666666</v>
      </c>
      <c r="U312" s="14">
        <f t="shared" si="89"/>
        <v>832.9070838573172</v>
      </c>
      <c r="V312" s="13">
        <f t="shared" si="90"/>
        <v>500</v>
      </c>
      <c r="X312" s="14">
        <f t="shared" si="91"/>
        <v>1998.9770012575611</v>
      </c>
      <c r="Y312" s="13">
        <f t="shared" si="92"/>
        <v>1200</v>
      </c>
      <c r="AA312" s="15">
        <f t="shared" si="95"/>
        <v>46997</v>
      </c>
      <c r="AB312" s="14">
        <f t="shared" si="104"/>
        <v>-371.57385548195634</v>
      </c>
      <c r="AC312" s="14">
        <f t="shared" si="105"/>
        <v>769.5752250706696</v>
      </c>
      <c r="AE312" s="14">
        <f t="shared" si="93"/>
        <v>-181.98386757770706</v>
      </c>
      <c r="AF312" s="14">
        <f t="shared" si="94"/>
        <v>376.91100647727274</v>
      </c>
      <c r="AH312" s="14">
        <f t="shared" si="106"/>
        <v>-207143.5453507205</v>
      </c>
      <c r="AI312" s="14">
        <f t="shared" si="107"/>
        <v>-48358.66116742001</v>
      </c>
      <c r="AK312" s="16">
        <f t="shared" si="96"/>
        <v>0</v>
      </c>
      <c r="AL312" s="16">
        <f t="shared" si="97"/>
        <v>0</v>
      </c>
      <c r="AM312" s="17">
        <f t="shared" si="98"/>
        <v>0</v>
      </c>
      <c r="AN312" s="17">
        <f t="shared" si="99"/>
        <v>0</v>
      </c>
    </row>
    <row r="313" spans="3:40" ht="12.75">
      <c r="C313" s="2">
        <f t="shared" si="100"/>
        <v>250</v>
      </c>
      <c r="D313" s="12">
        <f t="shared" si="101"/>
        <v>47027</v>
      </c>
      <c r="E313" s="12"/>
      <c r="F313" s="13">
        <f t="shared" si="102"/>
        <v>112795.35694613543</v>
      </c>
      <c r="G313" s="13">
        <f t="shared" si="81"/>
        <v>67572.66011956964</v>
      </c>
      <c r="H313" s="13"/>
      <c r="I313" s="14">
        <f t="shared" si="82"/>
        <v>2550.4521568046944</v>
      </c>
      <c r="J313" s="13">
        <f t="shared" si="83"/>
        <v>1524.7664196410744</v>
      </c>
      <c r="K313" s="14"/>
      <c r="L313" s="14">
        <f t="shared" si="84"/>
        <v>634.8726606939678</v>
      </c>
      <c r="M313" s="13">
        <f t="shared" si="85"/>
        <v>379.553292615821</v>
      </c>
      <c r="N313" s="14"/>
      <c r="O313" s="14">
        <f t="shared" si="103"/>
        <v>1915.5794961107267</v>
      </c>
      <c r="P313" s="13">
        <f t="shared" si="86"/>
        <v>1145.2131270252537</v>
      </c>
      <c r="R313" s="14">
        <f t="shared" si="87"/>
        <v>907.513121695539</v>
      </c>
      <c r="S313" s="13">
        <f t="shared" si="88"/>
        <v>543.6666666666666</v>
      </c>
      <c r="U313" s="14">
        <f t="shared" si="89"/>
        <v>834.6227360780555</v>
      </c>
      <c r="V313" s="13">
        <f t="shared" si="90"/>
        <v>500</v>
      </c>
      <c r="X313" s="14">
        <f t="shared" si="91"/>
        <v>2003.0945665873332</v>
      </c>
      <c r="Y313" s="13">
        <f t="shared" si="92"/>
        <v>1200</v>
      </c>
      <c r="AA313" s="15">
        <f t="shared" si="95"/>
        <v>47027</v>
      </c>
      <c r="AB313" s="14">
        <f t="shared" si="104"/>
        <v>-368.4330863077412</v>
      </c>
      <c r="AC313" s="14">
        <f t="shared" si="105"/>
        <v>776.7800407175125</v>
      </c>
      <c r="AE313" s="14">
        <f t="shared" si="93"/>
        <v>-179.92907063948653</v>
      </c>
      <c r="AF313" s="14">
        <f t="shared" si="94"/>
        <v>379.35059583889466</v>
      </c>
      <c r="AH313" s="14">
        <f t="shared" si="106"/>
        <v>-207323.47442135998</v>
      </c>
      <c r="AI313" s="14">
        <f t="shared" si="107"/>
        <v>-47979.31057158112</v>
      </c>
      <c r="AK313" s="16">
        <f t="shared" si="96"/>
        <v>0</v>
      </c>
      <c r="AL313" s="16">
        <f t="shared" si="97"/>
        <v>0</v>
      </c>
      <c r="AM313" s="17">
        <f t="shared" si="98"/>
        <v>0</v>
      </c>
      <c r="AN313" s="17">
        <f t="shared" si="99"/>
        <v>0</v>
      </c>
    </row>
    <row r="314" spans="3:40" ht="12.75">
      <c r="C314" s="2">
        <f t="shared" si="100"/>
        <v>251</v>
      </c>
      <c r="D314" s="12">
        <f t="shared" si="101"/>
        <v>47058</v>
      </c>
      <c r="E314" s="12"/>
      <c r="F314" s="13">
        <f t="shared" si="102"/>
        <v>110879.77745002472</v>
      </c>
      <c r="G314" s="13">
        <f t="shared" si="81"/>
        <v>66288.54449278732</v>
      </c>
      <c r="H314" s="13"/>
      <c r="I314" s="14">
        <f t="shared" si="82"/>
        <v>2550.4521568046944</v>
      </c>
      <c r="J314" s="13">
        <f t="shared" si="83"/>
        <v>1521.6321066384633</v>
      </c>
      <c r="K314" s="14"/>
      <c r="L314" s="14">
        <f t="shared" si="84"/>
        <v>624.0907536687754</v>
      </c>
      <c r="M314" s="13">
        <f t="shared" si="85"/>
        <v>372.34045959456324</v>
      </c>
      <c r="N314" s="14"/>
      <c r="O314" s="14">
        <f t="shared" si="103"/>
        <v>1926.3614031359189</v>
      </c>
      <c r="P314" s="13">
        <f t="shared" si="86"/>
        <v>1149.2916470439</v>
      </c>
      <c r="R314" s="14">
        <f t="shared" si="87"/>
        <v>909.3824501389657</v>
      </c>
      <c r="S314" s="13">
        <f t="shared" si="88"/>
        <v>543.6666666666666</v>
      </c>
      <c r="U314" s="14">
        <f t="shared" si="89"/>
        <v>836.3419222614646</v>
      </c>
      <c r="V314" s="13">
        <f t="shared" si="90"/>
        <v>500</v>
      </c>
      <c r="X314" s="14">
        <f t="shared" si="91"/>
        <v>2007.2206134275148</v>
      </c>
      <c r="Y314" s="13">
        <f t="shared" si="92"/>
        <v>1200</v>
      </c>
      <c r="AA314" s="15">
        <f t="shared" si="95"/>
        <v>47058</v>
      </c>
      <c r="AB314" s="14">
        <f t="shared" si="104"/>
        <v>-365.29877330513</v>
      </c>
      <c r="AC314" s="14">
        <f t="shared" si="105"/>
        <v>783.99287373877</v>
      </c>
      <c r="AE314" s="14">
        <f t="shared" si="93"/>
        <v>-177.88769073709156</v>
      </c>
      <c r="AF314" s="14">
        <f t="shared" si="94"/>
        <v>381.7770330896632</v>
      </c>
      <c r="AH314" s="14">
        <f t="shared" si="106"/>
        <v>-207501.36211209706</v>
      </c>
      <c r="AI314" s="14">
        <f t="shared" si="107"/>
        <v>-47597.53353849146</v>
      </c>
      <c r="AK314" s="16">
        <f t="shared" si="96"/>
        <v>0</v>
      </c>
      <c r="AL314" s="16">
        <f t="shared" si="97"/>
        <v>0</v>
      </c>
      <c r="AM314" s="17">
        <f t="shared" si="98"/>
        <v>0</v>
      </c>
      <c r="AN314" s="17">
        <f t="shared" si="99"/>
        <v>0</v>
      </c>
    </row>
    <row r="315" spans="3:40" ht="12.75">
      <c r="C315" s="2">
        <f t="shared" si="100"/>
        <v>252</v>
      </c>
      <c r="D315" s="12">
        <f t="shared" si="101"/>
        <v>47088</v>
      </c>
      <c r="E315" s="12"/>
      <c r="F315" s="13">
        <f t="shared" si="102"/>
        <v>108953.4160468888</v>
      </c>
      <c r="G315" s="13">
        <f t="shared" si="81"/>
        <v>65002.98997672192</v>
      </c>
      <c r="H315" s="13"/>
      <c r="I315" s="14">
        <f t="shared" si="82"/>
        <v>2550.4521568046944</v>
      </c>
      <c r="J315" s="13">
        <f t="shared" si="83"/>
        <v>1518.504236536135</v>
      </c>
      <c r="K315" s="14"/>
      <c r="L315" s="14">
        <f t="shared" si="84"/>
        <v>613.2481602981006</v>
      </c>
      <c r="M315" s="13">
        <f t="shared" si="85"/>
        <v>365.1195443820147</v>
      </c>
      <c r="N315" s="14"/>
      <c r="O315" s="14">
        <f t="shared" si="103"/>
        <v>1937.2039965065937</v>
      </c>
      <c r="P315" s="13">
        <f t="shared" si="86"/>
        <v>1153.3846921541203</v>
      </c>
      <c r="R315" s="14">
        <f t="shared" si="87"/>
        <v>911.2556290929205</v>
      </c>
      <c r="S315" s="13">
        <f t="shared" si="88"/>
        <v>543.6666666666666</v>
      </c>
      <c r="U315" s="14">
        <f t="shared" si="89"/>
        <v>838.0646496869288</v>
      </c>
      <c r="V315" s="13">
        <f t="shared" si="90"/>
        <v>500</v>
      </c>
      <c r="X315" s="14">
        <f t="shared" si="91"/>
        <v>2011.355159248629</v>
      </c>
      <c r="Y315" s="13">
        <f t="shared" si="92"/>
        <v>1200</v>
      </c>
      <c r="AA315" s="15">
        <f t="shared" si="95"/>
        <v>47088</v>
      </c>
      <c r="AB315" s="14">
        <f t="shared" si="104"/>
        <v>-362.1709032028016</v>
      </c>
      <c r="AC315" s="14">
        <f t="shared" si="105"/>
        <v>791.2137889513187</v>
      </c>
      <c r="AE315" s="14">
        <f t="shared" si="93"/>
        <v>-175.85965244785797</v>
      </c>
      <c r="AF315" s="14">
        <f t="shared" si="94"/>
        <v>384.19039383464036</v>
      </c>
      <c r="AH315" s="14">
        <f t="shared" si="106"/>
        <v>-207677.22176454493</v>
      </c>
      <c r="AI315" s="14">
        <f t="shared" si="107"/>
        <v>-47213.34314465682</v>
      </c>
      <c r="AK315" s="16">
        <f t="shared" si="96"/>
        <v>0</v>
      </c>
      <c r="AL315" s="16">
        <f t="shared" si="97"/>
        <v>0</v>
      </c>
      <c r="AM315" s="17">
        <f t="shared" si="98"/>
        <v>0</v>
      </c>
      <c r="AN315" s="17">
        <f t="shared" si="99"/>
        <v>0</v>
      </c>
    </row>
    <row r="316" spans="3:40" ht="12.75">
      <c r="C316" s="2">
        <f t="shared" si="100"/>
        <v>253</v>
      </c>
      <c r="D316" s="12">
        <f t="shared" si="101"/>
        <v>47119</v>
      </c>
      <c r="E316" s="12"/>
      <c r="F316" s="13">
        <f t="shared" si="102"/>
        <v>107016.21205038221</v>
      </c>
      <c r="G316" s="13">
        <f t="shared" si="81"/>
        <v>63715.98500406564</v>
      </c>
      <c r="H316" s="13"/>
      <c r="I316" s="14">
        <f t="shared" si="82"/>
        <v>2550.4521568046944</v>
      </c>
      <c r="J316" s="13">
        <f t="shared" si="83"/>
        <v>1515.3827960900542</v>
      </c>
      <c r="K316" s="14"/>
      <c r="L316" s="14">
        <f t="shared" si="84"/>
        <v>602.3445390066989</v>
      </c>
      <c r="M316" s="13">
        <f t="shared" si="85"/>
        <v>357.8904820050087</v>
      </c>
      <c r="N316" s="14"/>
      <c r="O316" s="14">
        <f t="shared" si="103"/>
        <v>1948.1076177979953</v>
      </c>
      <c r="P316" s="13">
        <f t="shared" si="86"/>
        <v>1157.4923140850453</v>
      </c>
      <c r="R316" s="14">
        <f t="shared" si="87"/>
        <v>913.1326664888252</v>
      </c>
      <c r="S316" s="13">
        <f t="shared" si="88"/>
        <v>543.6666666666666</v>
      </c>
      <c r="U316" s="14">
        <f t="shared" si="89"/>
        <v>839.7909256488276</v>
      </c>
      <c r="V316" s="13">
        <f t="shared" si="90"/>
        <v>500</v>
      </c>
      <c r="X316" s="14">
        <f t="shared" si="91"/>
        <v>2015.4982215571863</v>
      </c>
      <c r="Y316" s="13">
        <f t="shared" si="92"/>
        <v>1200</v>
      </c>
      <c r="AA316" s="15">
        <f t="shared" si="95"/>
        <v>47119</v>
      </c>
      <c r="AB316" s="14">
        <f t="shared" si="104"/>
        <v>-359.0494627567209</v>
      </c>
      <c r="AC316" s="14">
        <f t="shared" si="105"/>
        <v>798.4428513283244</v>
      </c>
      <c r="AE316" s="14">
        <f t="shared" si="93"/>
        <v>-173.84488074686237</v>
      </c>
      <c r="AF316" s="14">
        <f t="shared" si="94"/>
        <v>386.5907532812736</v>
      </c>
      <c r="AH316" s="14">
        <f t="shared" si="106"/>
        <v>-207851.06664529178</v>
      </c>
      <c r="AI316" s="14">
        <f t="shared" si="107"/>
        <v>-46826.75239137555</v>
      </c>
      <c r="AK316" s="16">
        <f t="shared" si="96"/>
        <v>0</v>
      </c>
      <c r="AL316" s="16">
        <f t="shared" si="97"/>
        <v>0</v>
      </c>
      <c r="AM316" s="17">
        <f t="shared" si="98"/>
        <v>0</v>
      </c>
      <c r="AN316" s="17">
        <f t="shared" si="99"/>
        <v>0</v>
      </c>
    </row>
    <row r="317" spans="3:40" ht="12.75">
      <c r="C317" s="2">
        <f t="shared" si="100"/>
        <v>254</v>
      </c>
      <c r="D317" s="12">
        <f t="shared" si="101"/>
        <v>47150</v>
      </c>
      <c r="E317" s="12"/>
      <c r="F317" s="13">
        <f t="shared" si="102"/>
        <v>105068.10443258421</v>
      </c>
      <c r="G317" s="13">
        <f t="shared" si="81"/>
        <v>62427.51797955947</v>
      </c>
      <c r="H317" s="13"/>
      <c r="I317" s="14">
        <f t="shared" si="82"/>
        <v>2550.4521568046944</v>
      </c>
      <c r="J317" s="13">
        <f t="shared" si="83"/>
        <v>1512.267772083402</v>
      </c>
      <c r="K317" s="14"/>
      <c r="L317" s="14">
        <f t="shared" si="84"/>
        <v>591.3795462967577</v>
      </c>
      <c r="M317" s="13">
        <f t="shared" si="85"/>
        <v>350.65320733337535</v>
      </c>
      <c r="N317" s="14"/>
      <c r="O317" s="14">
        <f t="shared" si="103"/>
        <v>1959.0726105079366</v>
      </c>
      <c r="P317" s="13">
        <f t="shared" si="86"/>
        <v>1161.6145647500266</v>
      </c>
      <c r="R317" s="14">
        <f t="shared" si="87"/>
        <v>915.0135702744365</v>
      </c>
      <c r="S317" s="13">
        <f t="shared" si="88"/>
        <v>543.6666666666666</v>
      </c>
      <c r="U317" s="14">
        <f t="shared" si="89"/>
        <v>841.5207574565633</v>
      </c>
      <c r="V317" s="13">
        <f t="shared" si="90"/>
        <v>500</v>
      </c>
      <c r="X317" s="14">
        <f t="shared" si="91"/>
        <v>2019.649817895752</v>
      </c>
      <c r="Y317" s="13">
        <f t="shared" si="92"/>
        <v>1200</v>
      </c>
      <c r="AA317" s="15">
        <f t="shared" si="95"/>
        <v>47150</v>
      </c>
      <c r="AB317" s="14">
        <f t="shared" si="104"/>
        <v>-355.9344387500687</v>
      </c>
      <c r="AC317" s="14">
        <f t="shared" si="105"/>
        <v>805.6801259999579</v>
      </c>
      <c r="AE317" s="14">
        <f t="shared" si="93"/>
        <v>-171.84330100488393</v>
      </c>
      <c r="AF317" s="14">
        <f t="shared" si="94"/>
        <v>388.9781862414314</v>
      </c>
      <c r="AH317" s="14">
        <f t="shared" si="106"/>
        <v>-208022.90994629666</v>
      </c>
      <c r="AI317" s="14">
        <f t="shared" si="107"/>
        <v>-46437.77420513412</v>
      </c>
      <c r="AK317" s="16">
        <f t="shared" si="96"/>
        <v>0</v>
      </c>
      <c r="AL317" s="16">
        <f t="shared" si="97"/>
        <v>0</v>
      </c>
      <c r="AM317" s="17">
        <f t="shared" si="98"/>
        <v>0</v>
      </c>
      <c r="AN317" s="17">
        <f t="shared" si="99"/>
        <v>0</v>
      </c>
    </row>
    <row r="318" spans="3:40" ht="12.75">
      <c r="C318" s="2">
        <f t="shared" si="100"/>
        <v>255</v>
      </c>
      <c r="D318" s="12">
        <f t="shared" si="101"/>
        <v>47178</v>
      </c>
      <c r="E318" s="12"/>
      <c r="F318" s="13">
        <f t="shared" si="102"/>
        <v>103109.03182207627</v>
      </c>
      <c r="G318" s="13">
        <f t="shared" si="81"/>
        <v>61137.57727986598</v>
      </c>
      <c r="H318" s="13"/>
      <c r="I318" s="14">
        <f t="shared" si="82"/>
        <v>2550.4521568046944</v>
      </c>
      <c r="J318" s="13">
        <f t="shared" si="83"/>
        <v>1509.1591513265346</v>
      </c>
      <c r="K318" s="14"/>
      <c r="L318" s="14">
        <f t="shared" si="84"/>
        <v>580.3528367370743</v>
      </c>
      <c r="M318" s="13">
        <f t="shared" si="85"/>
        <v>343.4076550792321</v>
      </c>
      <c r="N318" s="14"/>
      <c r="O318" s="14">
        <f t="shared" si="103"/>
        <v>1970.09932006762</v>
      </c>
      <c r="P318" s="13">
        <f t="shared" si="86"/>
        <v>1165.7514962473026</v>
      </c>
      <c r="R318" s="14">
        <f t="shared" si="87"/>
        <v>916.8983484138863</v>
      </c>
      <c r="S318" s="13">
        <f t="shared" si="88"/>
        <v>543.6666666666666</v>
      </c>
      <c r="U318" s="14">
        <f t="shared" si="89"/>
        <v>843.2541524345982</v>
      </c>
      <c r="V318" s="13">
        <f t="shared" si="90"/>
        <v>500</v>
      </c>
      <c r="X318" s="14">
        <f t="shared" si="91"/>
        <v>2023.8099658430356</v>
      </c>
      <c r="Y318" s="13">
        <f t="shared" si="92"/>
        <v>1200</v>
      </c>
      <c r="AA318" s="15">
        <f t="shared" si="95"/>
        <v>47178</v>
      </c>
      <c r="AB318" s="14">
        <f t="shared" si="104"/>
        <v>-352.8258179932013</v>
      </c>
      <c r="AC318" s="14">
        <f t="shared" si="105"/>
        <v>812.9256782541013</v>
      </c>
      <c r="AE318" s="14">
        <f t="shared" si="93"/>
        <v>-169.85483898639015</v>
      </c>
      <c r="AF318" s="14">
        <f t="shared" si="94"/>
        <v>391.3527671334218</v>
      </c>
      <c r="AH318" s="14">
        <f t="shared" si="106"/>
        <v>-208192.76478528304</v>
      </c>
      <c r="AI318" s="14">
        <f t="shared" si="107"/>
        <v>-46046.421438000696</v>
      </c>
      <c r="AK318" s="16">
        <f t="shared" si="96"/>
        <v>0</v>
      </c>
      <c r="AL318" s="16">
        <f t="shared" si="97"/>
        <v>0</v>
      </c>
      <c r="AM318" s="17">
        <f t="shared" si="98"/>
        <v>0</v>
      </c>
      <c r="AN318" s="17">
        <f t="shared" si="99"/>
        <v>0</v>
      </c>
    </row>
    <row r="319" spans="3:40" ht="12.75">
      <c r="C319" s="2">
        <f t="shared" si="100"/>
        <v>256</v>
      </c>
      <c r="D319" s="12">
        <f t="shared" si="101"/>
        <v>47209</v>
      </c>
      <c r="E319" s="12"/>
      <c r="F319" s="13">
        <f t="shared" si="102"/>
        <v>101138.93250200865</v>
      </c>
      <c r="G319" s="13">
        <f t="shared" si="81"/>
        <v>59846.15125344276</v>
      </c>
      <c r="H319" s="13"/>
      <c r="I319" s="14">
        <f t="shared" si="82"/>
        <v>2550.4521568046944</v>
      </c>
      <c r="J319" s="13">
        <f t="shared" si="83"/>
        <v>1506.0569206569178</v>
      </c>
      <c r="K319" s="14"/>
      <c r="L319" s="14">
        <f t="shared" si="84"/>
        <v>569.2640629521746</v>
      </c>
      <c r="M319" s="13">
        <f t="shared" si="85"/>
        <v>336.15375979626765</v>
      </c>
      <c r="N319" s="14"/>
      <c r="O319" s="14">
        <f t="shared" si="103"/>
        <v>1981.1880938525196</v>
      </c>
      <c r="P319" s="13">
        <f t="shared" si="86"/>
        <v>1169.9031608606501</v>
      </c>
      <c r="R319" s="14">
        <f t="shared" si="87"/>
        <v>918.7870088877081</v>
      </c>
      <c r="S319" s="13">
        <f t="shared" si="88"/>
        <v>543.6666666666666</v>
      </c>
      <c r="U319" s="14">
        <f t="shared" si="89"/>
        <v>844.9911179224783</v>
      </c>
      <c r="V319" s="13">
        <f t="shared" si="90"/>
        <v>500</v>
      </c>
      <c r="X319" s="14">
        <f t="shared" si="91"/>
        <v>2027.978683013948</v>
      </c>
      <c r="Y319" s="13">
        <f t="shared" si="92"/>
        <v>1200</v>
      </c>
      <c r="AA319" s="15">
        <f t="shared" si="95"/>
        <v>47209</v>
      </c>
      <c r="AB319" s="14">
        <f t="shared" si="104"/>
        <v>-349.7235873235845</v>
      </c>
      <c r="AC319" s="14">
        <f t="shared" si="105"/>
        <v>820.1795735370656</v>
      </c>
      <c r="AE319" s="14">
        <f t="shared" si="93"/>
        <v>-167.8794208475204</v>
      </c>
      <c r="AF319" s="14">
        <f t="shared" si="94"/>
        <v>393.71456998400544</v>
      </c>
      <c r="AH319" s="14">
        <f t="shared" si="106"/>
        <v>-208360.64420613056</v>
      </c>
      <c r="AI319" s="14">
        <f t="shared" si="107"/>
        <v>-45652.70686801669</v>
      </c>
      <c r="AK319" s="16">
        <f t="shared" si="96"/>
        <v>0</v>
      </c>
      <c r="AL319" s="16">
        <f t="shared" si="97"/>
        <v>0</v>
      </c>
      <c r="AM319" s="17">
        <f t="shared" si="98"/>
        <v>0</v>
      </c>
      <c r="AN319" s="17">
        <f t="shared" si="99"/>
        <v>0</v>
      </c>
    </row>
    <row r="320" spans="3:40" ht="12.75">
      <c r="C320" s="2">
        <f t="shared" si="100"/>
        <v>257</v>
      </c>
      <c r="D320" s="12">
        <f t="shared" si="101"/>
        <v>47239</v>
      </c>
      <c r="E320" s="12"/>
      <c r="F320" s="13">
        <f t="shared" si="102"/>
        <v>99157.74440815614</v>
      </c>
      <c r="G320" s="13">
        <f aca="true" t="shared" si="108" ref="G320:G383">F320*(1+$B$40)^-(($C320-1)/12)</f>
        <v>58553.22822041438</v>
      </c>
      <c r="H320" s="13"/>
      <c r="I320" s="14">
        <f aca="true" t="shared" si="109" ref="I320:I383">IF($D320&gt;=DATE(YEAR($B$9)+$B$25,MONTH($B$9),1),0,$B$13/((1+$B$23/12)^($B$25*12)-1)*($B$23/12)*(1+($B$23/12))^($B$25*12))</f>
        <v>2550.4521568046944</v>
      </c>
      <c r="J320" s="13">
        <f aca="true" t="shared" si="110" ref="J320:J383">I320*(1+$B$40)^-(($C320)/12)</f>
        <v>1502.9610669390747</v>
      </c>
      <c r="K320" s="14"/>
      <c r="L320" s="14">
        <f aca="true" t="shared" si="111" ref="L320:L383">$F320*$B$23/12</f>
        <v>558.1128756113694</v>
      </c>
      <c r="M320" s="13">
        <f aca="true" t="shared" si="112" ref="M320:M383">L320*(1+$B$40)^-(($C320)/12)</f>
        <v>328.8914558790264</v>
      </c>
      <c r="N320" s="14"/>
      <c r="O320" s="14">
        <f t="shared" si="103"/>
        <v>1992.339281193325</v>
      </c>
      <c r="P320" s="13">
        <f aca="true" t="shared" si="113" ref="P320:P383">O320*(1+$B$40)^-(($C320)/12)</f>
        <v>1174.0696110600484</v>
      </c>
      <c r="R320" s="14">
        <f aca="true" t="shared" si="114" ref="R320:R383">S320*(1+$B$40)^(($C320-1)/12)</f>
        <v>920.6795596928754</v>
      </c>
      <c r="S320" s="13">
        <f aca="true" t="shared" si="115" ref="S320:S383">$B$32/12</f>
        <v>543.6666666666666</v>
      </c>
      <c r="U320" s="14">
        <f aca="true" t="shared" si="116" ref="U320:U383">V320*(1+$B$40)^(($C320-1)/12)</f>
        <v>846.7316612748701</v>
      </c>
      <c r="V320" s="13">
        <f aca="true" t="shared" si="117" ref="V320:V383">$B$26</f>
        <v>500</v>
      </c>
      <c r="X320" s="14">
        <f aca="true" t="shared" si="118" ref="X320:X383">Y320*(1+$B$40)^(($C320-1)/12)</f>
        <v>2032.1559870596882</v>
      </c>
      <c r="Y320" s="13">
        <f aca="true" t="shared" si="119" ref="Y320:Y383">$B$36</f>
        <v>1200</v>
      </c>
      <c r="AA320" s="15">
        <f t="shared" si="95"/>
        <v>47239</v>
      </c>
      <c r="AB320" s="14">
        <f t="shared" si="104"/>
        <v>-346.62773360574147</v>
      </c>
      <c r="AC320" s="14">
        <f t="shared" si="105"/>
        <v>827.4418774543069</v>
      </c>
      <c r="AE320" s="14">
        <f aca="true" t="shared" si="120" ref="AE320:AE383">AB320*(1+$B$41)^-($C320/12)</f>
        <v>-165.91697313408653</v>
      </c>
      <c r="AF320" s="14">
        <f aca="true" t="shared" si="121" ref="AF320:AF383">AC320*(1+$B$41)^-($C320/12)</f>
        <v>396.063668430397</v>
      </c>
      <c r="AH320" s="14">
        <f t="shared" si="106"/>
        <v>-208526.56117926465</v>
      </c>
      <c r="AI320" s="14">
        <f t="shared" si="107"/>
        <v>-45256.643199586295</v>
      </c>
      <c r="AK320" s="16">
        <f t="shared" si="96"/>
        <v>0</v>
      </c>
      <c r="AL320" s="16">
        <f t="shared" si="97"/>
        <v>0</v>
      </c>
      <c r="AM320" s="17">
        <f t="shared" si="98"/>
        <v>0</v>
      </c>
      <c r="AN320" s="17">
        <f t="shared" si="99"/>
        <v>0</v>
      </c>
    </row>
    <row r="321" spans="3:40" ht="12.75">
      <c r="C321" s="2">
        <f t="shared" si="100"/>
        <v>258</v>
      </c>
      <c r="D321" s="12">
        <f t="shared" si="101"/>
        <v>47270</v>
      </c>
      <c r="E321" s="12"/>
      <c r="F321" s="13">
        <f t="shared" si="102"/>
        <v>97165.40512696283</v>
      </c>
      <c r="G321" s="13">
        <f t="shared" si="108"/>
        <v>57258.79647244465</v>
      </c>
      <c r="H321" s="13"/>
      <c r="I321" s="14">
        <f t="shared" si="109"/>
        <v>2550.4521568046944</v>
      </c>
      <c r="J321" s="13">
        <f t="shared" si="110"/>
        <v>1499.8715770645308</v>
      </c>
      <c r="K321" s="14"/>
      <c r="L321" s="14">
        <f t="shared" si="111"/>
        <v>546.8989234177491</v>
      </c>
      <c r="M321" s="13">
        <f t="shared" si="112"/>
        <v>321.6206775621895</v>
      </c>
      <c r="N321" s="14"/>
      <c r="O321" s="14">
        <f t="shared" si="103"/>
        <v>2003.5532333869453</v>
      </c>
      <c r="P321" s="13">
        <f t="shared" si="113"/>
        <v>1178.2508995023413</v>
      </c>
      <c r="R321" s="14">
        <f t="shared" si="114"/>
        <v>922.5760088428337</v>
      </c>
      <c r="S321" s="13">
        <f t="shared" si="115"/>
        <v>543.6666666666666</v>
      </c>
      <c r="U321" s="14">
        <f t="shared" si="116"/>
        <v>848.4757898615884</v>
      </c>
      <c r="V321" s="13">
        <f t="shared" si="117"/>
        <v>500</v>
      </c>
      <c r="X321" s="14">
        <f t="shared" si="118"/>
        <v>2036.3418956678122</v>
      </c>
      <c r="Y321" s="13">
        <f t="shared" si="119"/>
        <v>1200</v>
      </c>
      <c r="AA321" s="15">
        <f aca="true" t="shared" si="122" ref="AA321:AA384">$D321</f>
        <v>47270</v>
      </c>
      <c r="AB321" s="14">
        <f t="shared" si="104"/>
        <v>-343.5382437311973</v>
      </c>
      <c r="AC321" s="14">
        <f t="shared" si="105"/>
        <v>834.712655771144</v>
      </c>
      <c r="AE321" s="14">
        <f t="shared" si="120"/>
        <v>-163.96742277958154</v>
      </c>
      <c r="AF321" s="14">
        <f t="shared" si="121"/>
        <v>398.400135722256</v>
      </c>
      <c r="AH321" s="14">
        <f t="shared" si="106"/>
        <v>-208690.52860204424</v>
      </c>
      <c r="AI321" s="14">
        <f t="shared" si="107"/>
        <v>-44858.243063864036</v>
      </c>
      <c r="AK321" s="16">
        <f aca="true" t="shared" si="123" ref="AK321:AK384">IF(AND(AH321&gt;0,AH320&lt;0),1,0)</f>
        <v>0</v>
      </c>
      <c r="AL321" s="16">
        <f aca="true" t="shared" si="124" ref="AL321:AL384">IF(AND(AI321&gt;0,AI320&lt;0),1,0)</f>
        <v>0</v>
      </c>
      <c r="AM321" s="17">
        <f aca="true" t="shared" si="125" ref="AM321:AM384">IF(AK321=1,$D321,0)</f>
        <v>0</v>
      </c>
      <c r="AN321" s="17">
        <f aca="true" t="shared" si="126" ref="AN321:AN384">IF(AL321=1,$D321,0)</f>
        <v>0</v>
      </c>
    </row>
    <row r="322" spans="3:40" ht="12.75">
      <c r="C322" s="2">
        <f aca="true" t="shared" si="127" ref="C322:C385">C321+1</f>
        <v>259</v>
      </c>
      <c r="D322" s="12">
        <f aca="true" t="shared" si="128" ref="D322:D385">DATE(YEAR($D321+35),MONTH($D321+35),1)</f>
        <v>47300</v>
      </c>
      <c r="E322" s="12"/>
      <c r="F322" s="13">
        <f aca="true" t="shared" si="129" ref="F322:F363">F321-I321+L321</f>
        <v>95161.85189357588</v>
      </c>
      <c r="G322" s="13">
        <f t="shared" si="108"/>
        <v>55962.84427260826</v>
      </c>
      <c r="H322" s="13"/>
      <c r="I322" s="14">
        <f t="shared" si="109"/>
        <v>2550.4521568046944</v>
      </c>
      <c r="J322" s="13">
        <f t="shared" si="110"/>
        <v>1496.7884379517564</v>
      </c>
      <c r="K322" s="14"/>
      <c r="L322" s="14">
        <f t="shared" si="111"/>
        <v>535.6218530971169</v>
      </c>
      <c r="M322" s="13">
        <f t="shared" si="112"/>
        <v>314.3413589198534</v>
      </c>
      <c r="N322" s="14"/>
      <c r="O322" s="14">
        <f aca="true" t="shared" si="130" ref="O322:O363">I322-L322</f>
        <v>2014.8303037075775</v>
      </c>
      <c r="P322" s="13">
        <f t="shared" si="113"/>
        <v>1182.447079031903</v>
      </c>
      <c r="R322" s="14">
        <f t="shared" si="114"/>
        <v>924.4763643675351</v>
      </c>
      <c r="S322" s="13">
        <f t="shared" si="115"/>
        <v>543.6666666666666</v>
      </c>
      <c r="U322" s="14">
        <f t="shared" si="116"/>
        <v>850.2235110676289</v>
      </c>
      <c r="V322" s="13">
        <f t="shared" si="117"/>
        <v>500</v>
      </c>
      <c r="X322" s="14">
        <f t="shared" si="118"/>
        <v>2040.5364265623095</v>
      </c>
      <c r="Y322" s="13">
        <f t="shared" si="119"/>
        <v>1200</v>
      </c>
      <c r="AA322" s="15">
        <f t="shared" si="122"/>
        <v>47300</v>
      </c>
      <c r="AB322" s="14">
        <f aca="true" t="shared" si="131" ref="AB322:AB385">-J322-S322+V322+Y322</f>
        <v>-340.45510461842287</v>
      </c>
      <c r="AC322" s="14">
        <f aca="true" t="shared" si="132" ref="AC322:AC385">AB322+P322</f>
        <v>841.9919744134802</v>
      </c>
      <c r="AE322" s="14">
        <f t="shared" si="120"/>
        <v>-162.0306971031979</v>
      </c>
      <c r="AF322" s="14">
        <f t="shared" si="121"/>
        <v>400.7240447236686</v>
      </c>
      <c r="AH322" s="14">
        <f aca="true" t="shared" si="133" ref="AH322:AH385">AH321+AE322</f>
        <v>-208852.55929914746</v>
      </c>
      <c r="AI322" s="14">
        <f aca="true" t="shared" si="134" ref="AI322:AI385">AI321+AF322</f>
        <v>-44457.51901914037</v>
      </c>
      <c r="AK322" s="16">
        <f t="shared" si="123"/>
        <v>0</v>
      </c>
      <c r="AL322" s="16">
        <f t="shared" si="124"/>
        <v>0</v>
      </c>
      <c r="AM322" s="17">
        <f t="shared" si="125"/>
        <v>0</v>
      </c>
      <c r="AN322" s="17">
        <f t="shared" si="126"/>
        <v>0</v>
      </c>
    </row>
    <row r="323" spans="3:40" ht="12.75">
      <c r="C323" s="2">
        <f t="shared" si="127"/>
        <v>260</v>
      </c>
      <c r="D323" s="12">
        <f t="shared" si="128"/>
        <v>47331</v>
      </c>
      <c r="E323" s="12"/>
      <c r="F323" s="13">
        <f t="shared" si="129"/>
        <v>93147.02158986831</v>
      </c>
      <c r="G323" s="13">
        <f t="shared" si="108"/>
        <v>54665.35985526192</v>
      </c>
      <c r="H323" s="13"/>
      <c r="I323" s="14">
        <f t="shared" si="109"/>
        <v>2550.4521568046944</v>
      </c>
      <c r="J323" s="13">
        <f t="shared" si="110"/>
        <v>1493.7116365461125</v>
      </c>
      <c r="K323" s="14"/>
      <c r="L323" s="14">
        <f t="shared" si="111"/>
        <v>524.2813093868601</v>
      </c>
      <c r="M323" s="13">
        <f t="shared" si="112"/>
        <v>307.0534338648074</v>
      </c>
      <c r="N323" s="14"/>
      <c r="O323" s="14">
        <f t="shared" si="130"/>
        <v>2026.1708474178342</v>
      </c>
      <c r="P323" s="13">
        <f t="shared" si="113"/>
        <v>1186.658202681305</v>
      </c>
      <c r="R323" s="14">
        <f t="shared" si="114"/>
        <v>926.3806343134718</v>
      </c>
      <c r="S323" s="13">
        <f t="shared" si="115"/>
        <v>543.6666666666666</v>
      </c>
      <c r="U323" s="14">
        <f t="shared" si="116"/>
        <v>851.9748322931991</v>
      </c>
      <c r="V323" s="13">
        <f t="shared" si="117"/>
        <v>500</v>
      </c>
      <c r="X323" s="14">
        <f t="shared" si="118"/>
        <v>2044.739597503678</v>
      </c>
      <c r="Y323" s="13">
        <f t="shared" si="119"/>
        <v>1200</v>
      </c>
      <c r="AA323" s="15">
        <f t="shared" si="122"/>
        <v>47331</v>
      </c>
      <c r="AB323" s="14">
        <f t="shared" si="131"/>
        <v>-337.378303212779</v>
      </c>
      <c r="AC323" s="14">
        <f t="shared" si="132"/>
        <v>849.2798994685261</v>
      </c>
      <c r="AE323" s="14">
        <f t="shared" si="120"/>
        <v>-160.10672380785616</v>
      </c>
      <c r="AF323" s="14">
        <f t="shared" si="121"/>
        <v>403.03546791511866</v>
      </c>
      <c r="AH323" s="14">
        <f t="shared" si="133"/>
        <v>-209012.66602295532</v>
      </c>
      <c r="AI323" s="14">
        <f t="shared" si="134"/>
        <v>-44054.48355122525</v>
      </c>
      <c r="AK323" s="16">
        <f t="shared" si="123"/>
        <v>0</v>
      </c>
      <c r="AL323" s="16">
        <f t="shared" si="124"/>
        <v>0</v>
      </c>
      <c r="AM323" s="17">
        <f t="shared" si="125"/>
        <v>0</v>
      </c>
      <c r="AN323" s="17">
        <f t="shared" si="126"/>
        <v>0</v>
      </c>
    </row>
    <row r="324" spans="3:40" ht="12.75">
      <c r="C324" s="2">
        <f t="shared" si="127"/>
        <v>261</v>
      </c>
      <c r="D324" s="12">
        <f t="shared" si="128"/>
        <v>47362</v>
      </c>
      <c r="E324" s="12"/>
      <c r="F324" s="13">
        <f t="shared" si="129"/>
        <v>91120.85074245048</v>
      </c>
      <c r="G324" s="13">
        <f t="shared" si="108"/>
        <v>53366.331425915276</v>
      </c>
      <c r="H324" s="13"/>
      <c r="I324" s="14">
        <f t="shared" si="109"/>
        <v>2550.4521568046944</v>
      </c>
      <c r="J324" s="13">
        <f t="shared" si="110"/>
        <v>1490.6411598197951</v>
      </c>
      <c r="K324" s="14"/>
      <c r="L324" s="14">
        <f t="shared" si="111"/>
        <v>512.8769350247577</v>
      </c>
      <c r="M324" s="13">
        <f t="shared" si="112"/>
        <v>299.75683614780735</v>
      </c>
      <c r="N324" s="14"/>
      <c r="O324" s="14">
        <f t="shared" si="130"/>
        <v>2037.5752217799368</v>
      </c>
      <c r="P324" s="13">
        <f t="shared" si="113"/>
        <v>1190.8843236719879</v>
      </c>
      <c r="R324" s="14">
        <f t="shared" si="114"/>
        <v>928.2888267437107</v>
      </c>
      <c r="S324" s="13">
        <f t="shared" si="115"/>
        <v>543.6666666666666</v>
      </c>
      <c r="U324" s="14">
        <f t="shared" si="116"/>
        <v>853.72976095375</v>
      </c>
      <c r="V324" s="13">
        <f t="shared" si="117"/>
        <v>500</v>
      </c>
      <c r="X324" s="14">
        <f t="shared" si="118"/>
        <v>2048.9514262889998</v>
      </c>
      <c r="Y324" s="13">
        <f t="shared" si="119"/>
        <v>1200</v>
      </c>
      <c r="AA324" s="15">
        <f t="shared" si="122"/>
        <v>47362</v>
      </c>
      <c r="AB324" s="14">
        <f t="shared" si="131"/>
        <v>-334.30782648646164</v>
      </c>
      <c r="AC324" s="14">
        <f t="shared" si="132"/>
        <v>856.5764971855263</v>
      </c>
      <c r="AE324" s="14">
        <f t="shared" si="120"/>
        <v>-158.19543097824382</v>
      </c>
      <c r="AF324" s="14">
        <f t="shared" si="121"/>
        <v>405.3344773954502</v>
      </c>
      <c r="AH324" s="14">
        <f t="shared" si="133"/>
        <v>-209170.86145393355</v>
      </c>
      <c r="AI324" s="14">
        <f t="shared" si="134"/>
        <v>-43649.149073829794</v>
      </c>
      <c r="AK324" s="16">
        <f t="shared" si="123"/>
        <v>0</v>
      </c>
      <c r="AL324" s="16">
        <f t="shared" si="124"/>
        <v>0</v>
      </c>
      <c r="AM324" s="17">
        <f t="shared" si="125"/>
        <v>0</v>
      </c>
      <c r="AN324" s="17">
        <f t="shared" si="126"/>
        <v>0</v>
      </c>
    </row>
    <row r="325" spans="3:40" ht="12.75">
      <c r="C325" s="2">
        <f t="shared" si="127"/>
        <v>262</v>
      </c>
      <c r="D325" s="12">
        <f t="shared" si="128"/>
        <v>47392</v>
      </c>
      <c r="E325" s="12"/>
      <c r="F325" s="13">
        <f t="shared" si="129"/>
        <v>89083.27552067055</v>
      </c>
      <c r="G325" s="13">
        <f t="shared" si="108"/>
        <v>52065.7471611013</v>
      </c>
      <c r="H325" s="13"/>
      <c r="I325" s="14">
        <f t="shared" si="109"/>
        <v>2550.4521568046944</v>
      </c>
      <c r="J325" s="13">
        <f t="shared" si="110"/>
        <v>1487.5769947717804</v>
      </c>
      <c r="K325" s="14"/>
      <c r="L325" s="14">
        <f t="shared" si="111"/>
        <v>501.4083707377252</v>
      </c>
      <c r="M325" s="13">
        <f t="shared" si="112"/>
        <v>292.4514993568481</v>
      </c>
      <c r="N325" s="14"/>
      <c r="O325" s="14">
        <f t="shared" si="130"/>
        <v>2049.043786066969</v>
      </c>
      <c r="P325" s="13">
        <f t="shared" si="113"/>
        <v>1195.1254954149322</v>
      </c>
      <c r="R325" s="14">
        <f t="shared" si="114"/>
        <v>930.2009497379272</v>
      </c>
      <c r="S325" s="13">
        <f t="shared" si="115"/>
        <v>543.6666666666666</v>
      </c>
      <c r="U325" s="14">
        <f t="shared" si="116"/>
        <v>855.4883044800067</v>
      </c>
      <c r="V325" s="13">
        <f t="shared" si="117"/>
        <v>500</v>
      </c>
      <c r="X325" s="14">
        <f t="shared" si="118"/>
        <v>2053.171930752016</v>
      </c>
      <c r="Y325" s="13">
        <f t="shared" si="119"/>
        <v>1200</v>
      </c>
      <c r="AA325" s="15">
        <f t="shared" si="122"/>
        <v>47392</v>
      </c>
      <c r="AB325" s="14">
        <f t="shared" si="131"/>
        <v>-331.2436614384469</v>
      </c>
      <c r="AC325" s="14">
        <f t="shared" si="132"/>
        <v>863.8818339764853</v>
      </c>
      <c r="AE325" s="14">
        <f t="shared" si="120"/>
        <v>-156.29674707886335</v>
      </c>
      <c r="AF325" s="14">
        <f t="shared" si="121"/>
        <v>407.6211448838174</v>
      </c>
      <c r="AH325" s="14">
        <f t="shared" si="133"/>
        <v>-209327.1582010124</v>
      </c>
      <c r="AI325" s="14">
        <f t="shared" si="134"/>
        <v>-43241.52792894598</v>
      </c>
      <c r="AK325" s="16">
        <f t="shared" si="123"/>
        <v>0</v>
      </c>
      <c r="AL325" s="16">
        <f t="shared" si="124"/>
        <v>0</v>
      </c>
      <c r="AM325" s="17">
        <f t="shared" si="125"/>
        <v>0</v>
      </c>
      <c r="AN325" s="17">
        <f t="shared" si="126"/>
        <v>0</v>
      </c>
    </row>
    <row r="326" spans="3:40" ht="12.75">
      <c r="C326" s="2">
        <f t="shared" si="127"/>
        <v>263</v>
      </c>
      <c r="D326" s="12">
        <f t="shared" si="128"/>
        <v>47423</v>
      </c>
      <c r="E326" s="12"/>
      <c r="F326" s="13">
        <f t="shared" si="129"/>
        <v>87034.23173460359</v>
      </c>
      <c r="G326" s="13">
        <f t="shared" si="108"/>
        <v>50763.595208246334</v>
      </c>
      <c r="H326" s="13"/>
      <c r="I326" s="14">
        <f t="shared" si="109"/>
        <v>2550.4521568046944</v>
      </c>
      <c r="J326" s="13">
        <f t="shared" si="110"/>
        <v>1484.5191284277691</v>
      </c>
      <c r="K326" s="14"/>
      <c r="L326" s="14">
        <f t="shared" si="111"/>
        <v>489.8752552304973</v>
      </c>
      <c r="M326" s="13">
        <f t="shared" si="112"/>
        <v>285.13735691643393</v>
      </c>
      <c r="N326" s="14"/>
      <c r="O326" s="14">
        <f t="shared" si="130"/>
        <v>2060.576901574197</v>
      </c>
      <c r="P326" s="13">
        <f t="shared" si="113"/>
        <v>1199.3817715113353</v>
      </c>
      <c r="R326" s="14">
        <f t="shared" si="114"/>
        <v>932.1170113924396</v>
      </c>
      <c r="S326" s="13">
        <f t="shared" si="115"/>
        <v>543.6666666666666</v>
      </c>
      <c r="U326" s="14">
        <f t="shared" si="116"/>
        <v>857.2504703180009</v>
      </c>
      <c r="V326" s="13">
        <f t="shared" si="117"/>
        <v>500</v>
      </c>
      <c r="X326" s="14">
        <f t="shared" si="118"/>
        <v>2057.4011287632025</v>
      </c>
      <c r="Y326" s="13">
        <f t="shared" si="119"/>
        <v>1200</v>
      </c>
      <c r="AA326" s="15">
        <f t="shared" si="122"/>
        <v>47423</v>
      </c>
      <c r="AB326" s="14">
        <f t="shared" si="131"/>
        <v>-328.1857950944359</v>
      </c>
      <c r="AC326" s="14">
        <f t="shared" si="132"/>
        <v>871.1959764168994</v>
      </c>
      <c r="AE326" s="14">
        <f t="shared" si="120"/>
        <v>-154.410600952091</v>
      </c>
      <c r="AF326" s="14">
        <f t="shared" si="121"/>
        <v>409.8955417216284</v>
      </c>
      <c r="AH326" s="14">
        <f t="shared" si="133"/>
        <v>-209481.5688019645</v>
      </c>
      <c r="AI326" s="14">
        <f t="shared" si="134"/>
        <v>-42831.63238722435</v>
      </c>
      <c r="AK326" s="16">
        <f t="shared" si="123"/>
        <v>0</v>
      </c>
      <c r="AL326" s="16">
        <f t="shared" si="124"/>
        <v>0</v>
      </c>
      <c r="AM326" s="17">
        <f t="shared" si="125"/>
        <v>0</v>
      </c>
      <c r="AN326" s="17">
        <f t="shared" si="126"/>
        <v>0</v>
      </c>
    </row>
    <row r="327" spans="3:40" ht="12.75">
      <c r="C327" s="2">
        <f t="shared" si="127"/>
        <v>264</v>
      </c>
      <c r="D327" s="12">
        <f t="shared" si="128"/>
        <v>47453</v>
      </c>
      <c r="E327" s="12"/>
      <c r="F327" s="13">
        <f t="shared" si="129"/>
        <v>84973.65483302939</v>
      </c>
      <c r="G327" s="13">
        <f t="shared" si="108"/>
        <v>49459.86368553969</v>
      </c>
      <c r="H327" s="13"/>
      <c r="I327" s="14">
        <f t="shared" si="109"/>
        <v>2550.4521568046944</v>
      </c>
      <c r="J327" s="13">
        <f t="shared" si="110"/>
        <v>1481.4675478401318</v>
      </c>
      <c r="K327" s="14"/>
      <c r="L327" s="14">
        <f t="shared" si="111"/>
        <v>478.2772251742454</v>
      </c>
      <c r="M327" s="13">
        <f t="shared" si="112"/>
        <v>277.81434208684533</v>
      </c>
      <c r="N327" s="14"/>
      <c r="O327" s="14">
        <f t="shared" si="130"/>
        <v>2072.174931630449</v>
      </c>
      <c r="P327" s="13">
        <f t="shared" si="113"/>
        <v>1203.6532057532866</v>
      </c>
      <c r="R327" s="14">
        <f t="shared" si="114"/>
        <v>934.0370198202435</v>
      </c>
      <c r="S327" s="13">
        <f t="shared" si="115"/>
        <v>543.6666666666666</v>
      </c>
      <c r="U327" s="14">
        <f t="shared" si="116"/>
        <v>859.016265929102</v>
      </c>
      <c r="V327" s="13">
        <f t="shared" si="117"/>
        <v>500</v>
      </c>
      <c r="X327" s="14">
        <f t="shared" si="118"/>
        <v>2061.6390382298446</v>
      </c>
      <c r="Y327" s="13">
        <f t="shared" si="119"/>
        <v>1200</v>
      </c>
      <c r="AA327" s="15">
        <f t="shared" si="122"/>
        <v>47453</v>
      </c>
      <c r="AB327" s="14">
        <f t="shared" si="131"/>
        <v>-325.13421450679834</v>
      </c>
      <c r="AC327" s="14">
        <f t="shared" si="132"/>
        <v>878.5189912464882</v>
      </c>
      <c r="AE327" s="14">
        <f t="shared" si="120"/>
        <v>-152.5369218162437</v>
      </c>
      <c r="AF327" s="14">
        <f t="shared" si="121"/>
        <v>412.15773887447597</v>
      </c>
      <c r="AH327" s="14">
        <f t="shared" si="133"/>
        <v>-209634.10572378073</v>
      </c>
      <c r="AI327" s="14">
        <f t="shared" si="134"/>
        <v>-42419.474648349875</v>
      </c>
      <c r="AK327" s="16">
        <f t="shared" si="123"/>
        <v>0</v>
      </c>
      <c r="AL327" s="16">
        <f t="shared" si="124"/>
        <v>0</v>
      </c>
      <c r="AM327" s="17">
        <f t="shared" si="125"/>
        <v>0</v>
      </c>
      <c r="AN327" s="17">
        <f t="shared" si="126"/>
        <v>0</v>
      </c>
    </row>
    <row r="328" spans="3:40" ht="12.75">
      <c r="C328" s="2">
        <f t="shared" si="127"/>
        <v>265</v>
      </c>
      <c r="D328" s="12">
        <f t="shared" si="128"/>
        <v>47484</v>
      </c>
      <c r="E328" s="12"/>
      <c r="F328" s="13">
        <f t="shared" si="129"/>
        <v>82901.47990139894</v>
      </c>
      <c r="G328" s="13">
        <f t="shared" si="108"/>
        <v>48154.54068180284</v>
      </c>
      <c r="H328" s="13"/>
      <c r="I328" s="14">
        <f t="shared" si="109"/>
        <v>2550.4521568046944</v>
      </c>
      <c r="J328" s="13">
        <f t="shared" si="110"/>
        <v>1478.422240087858</v>
      </c>
      <c r="K328" s="14"/>
      <c r="L328" s="14">
        <f t="shared" si="111"/>
        <v>466.6139151951316</v>
      </c>
      <c r="M328" s="13">
        <f t="shared" si="112"/>
        <v>270.4823879634057</v>
      </c>
      <c r="N328" s="14"/>
      <c r="O328" s="14">
        <f t="shared" si="130"/>
        <v>2083.838241609563</v>
      </c>
      <c r="P328" s="13">
        <f t="shared" si="113"/>
        <v>1207.9398521244523</v>
      </c>
      <c r="R328" s="14">
        <f t="shared" si="114"/>
        <v>935.9609831510458</v>
      </c>
      <c r="S328" s="13">
        <f t="shared" si="115"/>
        <v>543.6666666666666</v>
      </c>
      <c r="U328" s="14">
        <f t="shared" si="116"/>
        <v>860.7856987900483</v>
      </c>
      <c r="V328" s="13">
        <f t="shared" si="117"/>
        <v>500</v>
      </c>
      <c r="X328" s="14">
        <f t="shared" si="118"/>
        <v>2065.885677096116</v>
      </c>
      <c r="Y328" s="13">
        <f t="shared" si="119"/>
        <v>1200</v>
      </c>
      <c r="AA328" s="15">
        <f t="shared" si="122"/>
        <v>47484</v>
      </c>
      <c r="AB328" s="14">
        <f t="shared" si="131"/>
        <v>-322.0889067545245</v>
      </c>
      <c r="AC328" s="14">
        <f t="shared" si="132"/>
        <v>885.8509453699278</v>
      </c>
      <c r="AE328" s="14">
        <f t="shared" si="120"/>
        <v>-150.67563926365997</v>
      </c>
      <c r="AF328" s="14">
        <f t="shared" si="121"/>
        <v>414.40780693405986</v>
      </c>
      <c r="AH328" s="14">
        <f t="shared" si="133"/>
        <v>-209784.7813630444</v>
      </c>
      <c r="AI328" s="14">
        <f t="shared" si="134"/>
        <v>-42005.06684141581</v>
      </c>
      <c r="AK328" s="16">
        <f t="shared" si="123"/>
        <v>0</v>
      </c>
      <c r="AL328" s="16">
        <f t="shared" si="124"/>
        <v>0</v>
      </c>
      <c r="AM328" s="17">
        <f t="shared" si="125"/>
        <v>0</v>
      </c>
      <c r="AN328" s="17">
        <f t="shared" si="126"/>
        <v>0</v>
      </c>
    </row>
    <row r="329" spans="3:40" ht="12.75">
      <c r="C329" s="2">
        <f t="shared" si="127"/>
        <v>266</v>
      </c>
      <c r="D329" s="12">
        <f t="shared" si="128"/>
        <v>47515</v>
      </c>
      <c r="E329" s="12"/>
      <c r="F329" s="13">
        <f t="shared" si="129"/>
        <v>80817.64165978938</v>
      </c>
      <c r="G329" s="13">
        <f t="shared" si="108"/>
        <v>46847.61425635839</v>
      </c>
      <c r="H329" s="13"/>
      <c r="I329" s="14">
        <f t="shared" si="109"/>
        <v>2550.4521568046944</v>
      </c>
      <c r="J329" s="13">
        <f t="shared" si="110"/>
        <v>1475.38319227649</v>
      </c>
      <c r="K329" s="14"/>
      <c r="L329" s="14">
        <f t="shared" si="111"/>
        <v>454.88495786279856</v>
      </c>
      <c r="M329" s="13">
        <f t="shared" si="112"/>
        <v>263.14142747574203</v>
      </c>
      <c r="N329" s="14"/>
      <c r="O329" s="14">
        <f t="shared" si="130"/>
        <v>2095.5671989418956</v>
      </c>
      <c r="P329" s="13">
        <f t="shared" si="113"/>
        <v>1212.241764800748</v>
      </c>
      <c r="R329" s="14">
        <f t="shared" si="114"/>
        <v>937.8889095312973</v>
      </c>
      <c r="S329" s="13">
        <f t="shared" si="115"/>
        <v>543.6666666666666</v>
      </c>
      <c r="U329" s="14">
        <f t="shared" si="116"/>
        <v>862.5587763929773</v>
      </c>
      <c r="V329" s="13">
        <f t="shared" si="117"/>
        <v>500</v>
      </c>
      <c r="X329" s="14">
        <f t="shared" si="118"/>
        <v>2070.1410633431456</v>
      </c>
      <c r="Y329" s="13">
        <f t="shared" si="119"/>
        <v>1200</v>
      </c>
      <c r="AA329" s="15">
        <f t="shared" si="122"/>
        <v>47515</v>
      </c>
      <c r="AB329" s="14">
        <f t="shared" si="131"/>
        <v>-319.0498589431568</v>
      </c>
      <c r="AC329" s="14">
        <f t="shared" si="132"/>
        <v>893.1919058575911</v>
      </c>
      <c r="AE329" s="14">
        <f t="shared" si="120"/>
        <v>-148.82668325878097</v>
      </c>
      <c r="AF329" s="14">
        <f t="shared" si="121"/>
        <v>416.6458161201009</v>
      </c>
      <c r="AH329" s="14">
        <f t="shared" si="133"/>
        <v>-209933.60804630318</v>
      </c>
      <c r="AI329" s="14">
        <f t="shared" si="134"/>
        <v>-41588.42102529571</v>
      </c>
      <c r="AK329" s="16">
        <f t="shared" si="123"/>
        <v>0</v>
      </c>
      <c r="AL329" s="16">
        <f t="shared" si="124"/>
        <v>0</v>
      </c>
      <c r="AM329" s="17">
        <f t="shared" si="125"/>
        <v>0</v>
      </c>
      <c r="AN329" s="17">
        <f t="shared" si="126"/>
        <v>0</v>
      </c>
    </row>
    <row r="330" spans="3:40" ht="12.75">
      <c r="C330" s="2">
        <f t="shared" si="127"/>
        <v>267</v>
      </c>
      <c r="D330" s="12">
        <f t="shared" si="128"/>
        <v>47543</v>
      </c>
      <c r="E330" s="12"/>
      <c r="F330" s="13">
        <f t="shared" si="129"/>
        <v>78722.07446084749</v>
      </c>
      <c r="G330" s="13">
        <f t="shared" si="108"/>
        <v>45539.07243889804</v>
      </c>
      <c r="H330" s="13"/>
      <c r="I330" s="14">
        <f t="shared" si="109"/>
        <v>2550.4521568046944</v>
      </c>
      <c r="J330" s="13">
        <f t="shared" si="110"/>
        <v>1472.3503915380825</v>
      </c>
      <c r="K330" s="14"/>
      <c r="L330" s="14">
        <f t="shared" si="111"/>
        <v>443.089983678794</v>
      </c>
      <c r="M330" s="13">
        <f t="shared" si="112"/>
        <v>255.79139338704815</v>
      </c>
      <c r="N330" s="14"/>
      <c r="O330" s="14">
        <f t="shared" si="130"/>
        <v>2107.3621731259004</v>
      </c>
      <c r="P330" s="13">
        <f t="shared" si="113"/>
        <v>1216.5589981510345</v>
      </c>
      <c r="R330" s="14">
        <f t="shared" si="114"/>
        <v>939.8208071242333</v>
      </c>
      <c r="S330" s="13">
        <f t="shared" si="115"/>
        <v>543.6666666666666</v>
      </c>
      <c r="U330" s="14">
        <f t="shared" si="116"/>
        <v>864.335506245463</v>
      </c>
      <c r="V330" s="13">
        <f t="shared" si="117"/>
        <v>500</v>
      </c>
      <c r="X330" s="14">
        <f t="shared" si="118"/>
        <v>2074.4052149891113</v>
      </c>
      <c r="Y330" s="13">
        <f t="shared" si="119"/>
        <v>1200</v>
      </c>
      <c r="AA330" s="15">
        <f t="shared" si="122"/>
        <v>47543</v>
      </c>
      <c r="AB330" s="14">
        <f t="shared" si="131"/>
        <v>-316.017058204749</v>
      </c>
      <c r="AC330" s="14">
        <f t="shared" si="132"/>
        <v>900.5419399462855</v>
      </c>
      <c r="AE330" s="14">
        <f t="shared" si="120"/>
        <v>-146.9899841362539</v>
      </c>
      <c r="AF330" s="14">
        <f t="shared" si="121"/>
        <v>418.87183628224346</v>
      </c>
      <c r="AH330" s="14">
        <f t="shared" si="133"/>
        <v>-210080.59803043943</v>
      </c>
      <c r="AI330" s="14">
        <f t="shared" si="134"/>
        <v>-41169.54918901347</v>
      </c>
      <c r="AK330" s="16">
        <f t="shared" si="123"/>
        <v>0</v>
      </c>
      <c r="AL330" s="16">
        <f t="shared" si="124"/>
        <v>0</v>
      </c>
      <c r="AM330" s="17">
        <f t="shared" si="125"/>
        <v>0</v>
      </c>
      <c r="AN330" s="17">
        <f t="shared" si="126"/>
        <v>0</v>
      </c>
    </row>
    <row r="331" spans="3:40" ht="12.75">
      <c r="C331" s="2">
        <f t="shared" si="127"/>
        <v>268</v>
      </c>
      <c r="D331" s="12">
        <f t="shared" si="128"/>
        <v>47574</v>
      </c>
      <c r="E331" s="12"/>
      <c r="F331" s="13">
        <f t="shared" si="129"/>
        <v>76614.7122877216</v>
      </c>
      <c r="G331" s="13">
        <f t="shared" si="108"/>
        <v>44228.90322935103</v>
      </c>
      <c r="H331" s="13"/>
      <c r="I331" s="14">
        <f t="shared" si="109"/>
        <v>2550.4521568046944</v>
      </c>
      <c r="J331" s="13">
        <f t="shared" si="110"/>
        <v>1469.3238250311392</v>
      </c>
      <c r="K331" s="14"/>
      <c r="L331" s="14">
        <f t="shared" si="111"/>
        <v>431.2286210649308</v>
      </c>
      <c r="M331" s="13">
        <f t="shared" si="112"/>
        <v>248.43221829334163</v>
      </c>
      <c r="N331" s="14"/>
      <c r="O331" s="14">
        <f t="shared" si="130"/>
        <v>2119.2235357397635</v>
      </c>
      <c r="P331" s="13">
        <f t="shared" si="113"/>
        <v>1220.8916067377977</v>
      </c>
      <c r="R331" s="14">
        <f t="shared" si="114"/>
        <v>941.7566841099007</v>
      </c>
      <c r="S331" s="13">
        <f t="shared" si="115"/>
        <v>543.6666666666666</v>
      </c>
      <c r="U331" s="14">
        <f t="shared" si="116"/>
        <v>866.1158958705403</v>
      </c>
      <c r="V331" s="13">
        <f t="shared" si="117"/>
        <v>500</v>
      </c>
      <c r="X331" s="14">
        <f t="shared" si="118"/>
        <v>2078.6781500892967</v>
      </c>
      <c r="Y331" s="13">
        <f t="shared" si="119"/>
        <v>1200</v>
      </c>
      <c r="AA331" s="15">
        <f t="shared" si="122"/>
        <v>47574</v>
      </c>
      <c r="AB331" s="14">
        <f t="shared" si="131"/>
        <v>-312.99049169780574</v>
      </c>
      <c r="AC331" s="14">
        <f t="shared" si="132"/>
        <v>907.901115039992</v>
      </c>
      <c r="AE331" s="14">
        <f t="shared" si="120"/>
        <v>-145.16547259903558</v>
      </c>
      <c r="AF331" s="14">
        <f t="shared" si="121"/>
        <v>421.08593690194766</v>
      </c>
      <c r="AH331" s="14">
        <f t="shared" si="133"/>
        <v>-210225.76350303847</v>
      </c>
      <c r="AI331" s="14">
        <f t="shared" si="134"/>
        <v>-40748.46325211153</v>
      </c>
      <c r="AK331" s="16">
        <f t="shared" si="123"/>
        <v>0</v>
      </c>
      <c r="AL331" s="16">
        <f t="shared" si="124"/>
        <v>0</v>
      </c>
      <c r="AM331" s="17">
        <f t="shared" si="125"/>
        <v>0</v>
      </c>
      <c r="AN331" s="17">
        <f t="shared" si="126"/>
        <v>0</v>
      </c>
    </row>
    <row r="332" spans="3:40" ht="12.75">
      <c r="C332" s="2">
        <f t="shared" si="127"/>
        <v>269</v>
      </c>
      <c r="D332" s="12">
        <f t="shared" si="128"/>
        <v>47604</v>
      </c>
      <c r="E332" s="12"/>
      <c r="F332" s="13">
        <f t="shared" si="129"/>
        <v>74495.48875198184</v>
      </c>
      <c r="G332" s="13">
        <f t="shared" si="108"/>
        <v>42917.094597751406</v>
      </c>
      <c r="H332" s="13"/>
      <c r="I332" s="14">
        <f t="shared" si="109"/>
        <v>2550.4521568046944</v>
      </c>
      <c r="J332" s="13">
        <f t="shared" si="110"/>
        <v>1466.303479940561</v>
      </c>
      <c r="K332" s="14"/>
      <c r="L332" s="14">
        <f t="shared" si="111"/>
        <v>419.3004963515803</v>
      </c>
      <c r="M332" s="13">
        <f t="shared" si="112"/>
        <v>241.06383462272012</v>
      </c>
      <c r="N332" s="14"/>
      <c r="O332" s="14">
        <f t="shared" si="130"/>
        <v>2131.151660453114</v>
      </c>
      <c r="P332" s="13">
        <f t="shared" si="113"/>
        <v>1225.2396453178408</v>
      </c>
      <c r="R332" s="14">
        <f t="shared" si="114"/>
        <v>943.6965486851972</v>
      </c>
      <c r="S332" s="13">
        <f t="shared" si="115"/>
        <v>543.6666666666666</v>
      </c>
      <c r="U332" s="14">
        <f t="shared" si="116"/>
        <v>867.8999528067418</v>
      </c>
      <c r="V332" s="13">
        <f t="shared" si="117"/>
        <v>500</v>
      </c>
      <c r="X332" s="14">
        <f t="shared" si="118"/>
        <v>2082.9598867361806</v>
      </c>
      <c r="Y332" s="13">
        <f t="shared" si="119"/>
        <v>1200</v>
      </c>
      <c r="AA332" s="15">
        <f t="shared" si="122"/>
        <v>47604</v>
      </c>
      <c r="AB332" s="14">
        <f t="shared" si="131"/>
        <v>-309.97014660722743</v>
      </c>
      <c r="AC332" s="14">
        <f t="shared" si="132"/>
        <v>915.2694987106133</v>
      </c>
      <c r="AE332" s="14">
        <f t="shared" si="120"/>
        <v>-143.35307971650826</v>
      </c>
      <c r="AF332" s="14">
        <f t="shared" si="121"/>
        <v>423.28818709437553</v>
      </c>
      <c r="AH332" s="14">
        <f t="shared" si="133"/>
        <v>-210369.11658275497</v>
      </c>
      <c r="AI332" s="14">
        <f t="shared" si="134"/>
        <v>-40325.17506501715</v>
      </c>
      <c r="AK332" s="16">
        <f t="shared" si="123"/>
        <v>0</v>
      </c>
      <c r="AL332" s="16">
        <f t="shared" si="124"/>
        <v>0</v>
      </c>
      <c r="AM332" s="17">
        <f t="shared" si="125"/>
        <v>0</v>
      </c>
      <c r="AN332" s="17">
        <f t="shared" si="126"/>
        <v>0</v>
      </c>
    </row>
    <row r="333" spans="3:40" ht="12.75">
      <c r="C333" s="2">
        <f t="shared" si="127"/>
        <v>270</v>
      </c>
      <c r="D333" s="12">
        <f t="shared" si="128"/>
        <v>47635</v>
      </c>
      <c r="E333" s="12"/>
      <c r="F333" s="13">
        <f t="shared" si="129"/>
        <v>72364.33709152874</v>
      </c>
      <c r="G333" s="13">
        <f t="shared" si="108"/>
        <v>41603.634484105256</v>
      </c>
      <c r="H333" s="13"/>
      <c r="I333" s="14">
        <f t="shared" si="109"/>
        <v>2550.4521568046944</v>
      </c>
      <c r="J333" s="13">
        <f t="shared" si="110"/>
        <v>1463.2893434775913</v>
      </c>
      <c r="K333" s="14"/>
      <c r="L333" s="14">
        <f t="shared" si="111"/>
        <v>407.30523376590185</v>
      </c>
      <c r="M333" s="13">
        <f t="shared" si="112"/>
        <v>233.6861746346154</v>
      </c>
      <c r="N333" s="14"/>
      <c r="O333" s="14">
        <f t="shared" si="130"/>
        <v>2143.1469230387925</v>
      </c>
      <c r="P333" s="13">
        <f t="shared" si="113"/>
        <v>1229.603168842976</v>
      </c>
      <c r="R333" s="14">
        <f t="shared" si="114"/>
        <v>945.6404090639045</v>
      </c>
      <c r="S333" s="13">
        <f t="shared" si="115"/>
        <v>543.6666666666666</v>
      </c>
      <c r="U333" s="14">
        <f t="shared" si="116"/>
        <v>869.687684608128</v>
      </c>
      <c r="V333" s="13">
        <f t="shared" si="117"/>
        <v>500</v>
      </c>
      <c r="X333" s="14">
        <f t="shared" si="118"/>
        <v>2087.2504430595072</v>
      </c>
      <c r="Y333" s="13">
        <f t="shared" si="119"/>
        <v>1200</v>
      </c>
      <c r="AA333" s="15">
        <f t="shared" si="122"/>
        <v>47635</v>
      </c>
      <c r="AB333" s="14">
        <f t="shared" si="131"/>
        <v>-306.956010144258</v>
      </c>
      <c r="AC333" s="14">
        <f t="shared" si="132"/>
        <v>922.6471586987179</v>
      </c>
      <c r="AE333" s="14">
        <f t="shared" si="120"/>
        <v>-141.5527369226061</v>
      </c>
      <c r="AF333" s="14">
        <f t="shared" si="121"/>
        <v>425.47865561026447</v>
      </c>
      <c r="AH333" s="14">
        <f t="shared" si="133"/>
        <v>-210510.66931967757</v>
      </c>
      <c r="AI333" s="14">
        <f t="shared" si="134"/>
        <v>-39899.69640940689</v>
      </c>
      <c r="AK333" s="16">
        <f t="shared" si="123"/>
        <v>0</v>
      </c>
      <c r="AL333" s="16">
        <f t="shared" si="124"/>
        <v>0</v>
      </c>
      <c r="AM333" s="17">
        <f t="shared" si="125"/>
        <v>0</v>
      </c>
      <c r="AN333" s="17">
        <f t="shared" si="126"/>
        <v>0</v>
      </c>
    </row>
    <row r="334" spans="3:40" ht="12.75">
      <c r="C334" s="2">
        <f t="shared" si="127"/>
        <v>271</v>
      </c>
      <c r="D334" s="12">
        <f t="shared" si="128"/>
        <v>47665</v>
      </c>
      <c r="E334" s="12"/>
      <c r="F334" s="13">
        <f t="shared" si="129"/>
        <v>70221.19016848995</v>
      </c>
      <c r="G334" s="13">
        <f t="shared" si="108"/>
        <v>40288.510798257375</v>
      </c>
      <c r="H334" s="13"/>
      <c r="I334" s="14">
        <f t="shared" si="109"/>
        <v>2550.4521568046944</v>
      </c>
      <c r="J334" s="13">
        <f t="shared" si="110"/>
        <v>1460.2814028797627</v>
      </c>
      <c r="K334" s="14"/>
      <c r="L334" s="14">
        <f t="shared" si="111"/>
        <v>395.2424554200034</v>
      </c>
      <c r="M334" s="13">
        <f t="shared" si="112"/>
        <v>226.29917041904432</v>
      </c>
      <c r="N334" s="14"/>
      <c r="O334" s="14">
        <f t="shared" si="130"/>
        <v>2155.209701384691</v>
      </c>
      <c r="P334" s="13">
        <f t="shared" si="113"/>
        <v>1233.9822324607185</v>
      </c>
      <c r="R334" s="14">
        <f t="shared" si="114"/>
        <v>947.5882734767233</v>
      </c>
      <c r="S334" s="13">
        <f t="shared" si="115"/>
        <v>543.6666666666666</v>
      </c>
      <c r="U334" s="14">
        <f t="shared" si="116"/>
        <v>871.4790988443195</v>
      </c>
      <c r="V334" s="13">
        <f t="shared" si="117"/>
        <v>500</v>
      </c>
      <c r="X334" s="14">
        <f t="shared" si="118"/>
        <v>2091.549837226367</v>
      </c>
      <c r="Y334" s="13">
        <f t="shared" si="119"/>
        <v>1200</v>
      </c>
      <c r="AA334" s="15">
        <f t="shared" si="122"/>
        <v>47665</v>
      </c>
      <c r="AB334" s="14">
        <f t="shared" si="131"/>
        <v>-303.94806954642945</v>
      </c>
      <c r="AC334" s="14">
        <f t="shared" si="132"/>
        <v>930.034162914289</v>
      </c>
      <c r="AE334" s="14">
        <f t="shared" si="120"/>
        <v>-139.76437601394937</v>
      </c>
      <c r="AF334" s="14">
        <f t="shared" si="121"/>
        <v>427.6574108377926</v>
      </c>
      <c r="AH334" s="14">
        <f t="shared" si="133"/>
        <v>-210650.43369569152</v>
      </c>
      <c r="AI334" s="14">
        <f t="shared" si="134"/>
        <v>-39472.0389985691</v>
      </c>
      <c r="AK334" s="16">
        <f t="shared" si="123"/>
        <v>0</v>
      </c>
      <c r="AL334" s="16">
        <f t="shared" si="124"/>
        <v>0</v>
      </c>
      <c r="AM334" s="17">
        <f t="shared" si="125"/>
        <v>0</v>
      </c>
      <c r="AN334" s="17">
        <f t="shared" si="126"/>
        <v>0</v>
      </c>
    </row>
    <row r="335" spans="3:40" ht="12.75">
      <c r="C335" s="2">
        <f t="shared" si="127"/>
        <v>272</v>
      </c>
      <c r="D335" s="12">
        <f t="shared" si="128"/>
        <v>47696</v>
      </c>
      <c r="E335" s="12"/>
      <c r="F335" s="13">
        <f t="shared" si="129"/>
        <v>68065.98046710526</v>
      </c>
      <c r="G335" s="13">
        <f t="shared" si="108"/>
        <v>38971.71141975763</v>
      </c>
      <c r="H335" s="13"/>
      <c r="I335" s="14">
        <f t="shared" si="109"/>
        <v>2550.4521568046944</v>
      </c>
      <c r="J335" s="13">
        <f t="shared" si="110"/>
        <v>1457.2796454108413</v>
      </c>
      <c r="K335" s="14"/>
      <c r="L335" s="14">
        <f t="shared" si="111"/>
        <v>383.1117812990379</v>
      </c>
      <c r="M335" s="13">
        <f t="shared" si="112"/>
        <v>218.9027538958578</v>
      </c>
      <c r="N335" s="14"/>
      <c r="O335" s="14">
        <f t="shared" si="130"/>
        <v>2167.3403755056565</v>
      </c>
      <c r="P335" s="13">
        <f t="shared" si="113"/>
        <v>1238.3768915149835</v>
      </c>
      <c r="R335" s="14">
        <f t="shared" si="114"/>
        <v>949.5401501713084</v>
      </c>
      <c r="S335" s="13">
        <f t="shared" si="115"/>
        <v>543.6666666666666</v>
      </c>
      <c r="U335" s="14">
        <f t="shared" si="116"/>
        <v>873.2742031005289</v>
      </c>
      <c r="V335" s="13">
        <f t="shared" si="117"/>
        <v>500</v>
      </c>
      <c r="X335" s="14">
        <f t="shared" si="118"/>
        <v>2095.8580874412696</v>
      </c>
      <c r="Y335" s="13">
        <f t="shared" si="119"/>
        <v>1200</v>
      </c>
      <c r="AA335" s="15">
        <f t="shared" si="122"/>
        <v>47696</v>
      </c>
      <c r="AB335" s="14">
        <f t="shared" si="131"/>
        <v>-300.9463120775081</v>
      </c>
      <c r="AC335" s="14">
        <f t="shared" si="132"/>
        <v>937.4305794374754</v>
      </c>
      <c r="AE335" s="14">
        <f t="shared" si="120"/>
        <v>-137.98792914798904</v>
      </c>
      <c r="AF335" s="14">
        <f t="shared" si="121"/>
        <v>429.8245208044343</v>
      </c>
      <c r="AH335" s="14">
        <f t="shared" si="133"/>
        <v>-210788.4216248395</v>
      </c>
      <c r="AI335" s="14">
        <f t="shared" si="134"/>
        <v>-39042.21447776467</v>
      </c>
      <c r="AK335" s="16">
        <f t="shared" si="123"/>
        <v>0</v>
      </c>
      <c r="AL335" s="16">
        <f t="shared" si="124"/>
        <v>0</v>
      </c>
      <c r="AM335" s="17">
        <f t="shared" si="125"/>
        <v>0</v>
      </c>
      <c r="AN335" s="17">
        <f t="shared" si="126"/>
        <v>0</v>
      </c>
    </row>
    <row r="336" spans="3:40" ht="12.75">
      <c r="C336" s="2">
        <f t="shared" si="127"/>
        <v>273</v>
      </c>
      <c r="D336" s="12">
        <f t="shared" si="128"/>
        <v>47727</v>
      </c>
      <c r="E336" s="12"/>
      <c r="F336" s="13">
        <f t="shared" si="129"/>
        <v>65898.6400915996</v>
      </c>
      <c r="G336" s="13">
        <f t="shared" si="108"/>
        <v>37653.22419772676</v>
      </c>
      <c r="H336" s="13"/>
      <c r="I336" s="14">
        <f t="shared" si="109"/>
        <v>2550.4521568046944</v>
      </c>
      <c r="J336" s="13">
        <f t="shared" si="110"/>
        <v>1454.2840583607758</v>
      </c>
      <c r="K336" s="14"/>
      <c r="L336" s="14">
        <f t="shared" si="111"/>
        <v>370.9128292492312</v>
      </c>
      <c r="M336" s="13">
        <f t="shared" si="112"/>
        <v>211.49685681398805</v>
      </c>
      <c r="N336" s="14"/>
      <c r="O336" s="14">
        <f t="shared" si="130"/>
        <v>2179.5393275554634</v>
      </c>
      <c r="P336" s="13">
        <f t="shared" si="113"/>
        <v>1242.7872015467879</v>
      </c>
      <c r="R336" s="14">
        <f t="shared" si="114"/>
        <v>951.4960474123035</v>
      </c>
      <c r="S336" s="13">
        <f t="shared" si="115"/>
        <v>543.6666666666666</v>
      </c>
      <c r="U336" s="14">
        <f t="shared" si="116"/>
        <v>875.0730049775937</v>
      </c>
      <c r="V336" s="13">
        <f t="shared" si="117"/>
        <v>500</v>
      </c>
      <c r="X336" s="14">
        <f t="shared" si="118"/>
        <v>2100.175211946225</v>
      </c>
      <c r="Y336" s="13">
        <f t="shared" si="119"/>
        <v>1200</v>
      </c>
      <c r="AA336" s="15">
        <f t="shared" si="122"/>
        <v>47727</v>
      </c>
      <c r="AB336" s="14">
        <f t="shared" si="131"/>
        <v>-297.95072502744233</v>
      </c>
      <c r="AC336" s="14">
        <f t="shared" si="132"/>
        <v>944.8364765193455</v>
      </c>
      <c r="AE336" s="14">
        <f t="shared" si="120"/>
        <v>-136.22332884116108</v>
      </c>
      <c r="AF336" s="14">
        <f t="shared" si="121"/>
        <v>431.98005317880745</v>
      </c>
      <c r="AH336" s="14">
        <f t="shared" si="133"/>
        <v>-210924.64495368066</v>
      </c>
      <c r="AI336" s="14">
        <f t="shared" si="134"/>
        <v>-38610.23442458586</v>
      </c>
      <c r="AK336" s="16">
        <f t="shared" si="123"/>
        <v>0</v>
      </c>
      <c r="AL336" s="16">
        <f t="shared" si="124"/>
        <v>0</v>
      </c>
      <c r="AM336" s="17">
        <f t="shared" si="125"/>
        <v>0</v>
      </c>
      <c r="AN336" s="17">
        <f t="shared" si="126"/>
        <v>0</v>
      </c>
    </row>
    <row r="337" spans="3:40" ht="12.75">
      <c r="C337" s="2">
        <f t="shared" si="127"/>
        <v>274</v>
      </c>
      <c r="D337" s="12">
        <f t="shared" si="128"/>
        <v>47757</v>
      </c>
      <c r="E337" s="12"/>
      <c r="F337" s="13">
        <f t="shared" si="129"/>
        <v>63719.100764044146</v>
      </c>
      <c r="G337" s="13">
        <f t="shared" si="108"/>
        <v>36333.0369507219</v>
      </c>
      <c r="H337" s="13"/>
      <c r="I337" s="14">
        <f t="shared" si="109"/>
        <v>2550.4521568046944</v>
      </c>
      <c r="J337" s="13">
        <f t="shared" si="110"/>
        <v>1451.2946290456393</v>
      </c>
      <c r="K337" s="14"/>
      <c r="L337" s="14">
        <f t="shared" si="111"/>
        <v>358.6452149658431</v>
      </c>
      <c r="M337" s="13">
        <f t="shared" si="112"/>
        <v>204.08141075069187</v>
      </c>
      <c r="N337" s="14"/>
      <c r="O337" s="14">
        <f t="shared" si="130"/>
        <v>2191.8069418388513</v>
      </c>
      <c r="P337" s="13">
        <f t="shared" si="113"/>
        <v>1247.2132182949476</v>
      </c>
      <c r="R337" s="14">
        <f t="shared" si="114"/>
        <v>953.4559734813754</v>
      </c>
      <c r="S337" s="13">
        <f t="shared" si="115"/>
        <v>543.6666666666666</v>
      </c>
      <c r="U337" s="14">
        <f t="shared" si="116"/>
        <v>876.8755120920068</v>
      </c>
      <c r="V337" s="13">
        <f t="shared" si="117"/>
        <v>500</v>
      </c>
      <c r="X337" s="14">
        <f t="shared" si="118"/>
        <v>2104.5012290208165</v>
      </c>
      <c r="Y337" s="13">
        <f t="shared" si="119"/>
        <v>1200</v>
      </c>
      <c r="AA337" s="15">
        <f t="shared" si="122"/>
        <v>47757</v>
      </c>
      <c r="AB337" s="14">
        <f t="shared" si="131"/>
        <v>-294.96129571230585</v>
      </c>
      <c r="AC337" s="14">
        <f t="shared" si="132"/>
        <v>952.2519225826418</v>
      </c>
      <c r="AE337" s="14">
        <f t="shared" si="120"/>
        <v>-134.47050796704806</v>
      </c>
      <c r="AF337" s="14">
        <f t="shared" si="121"/>
        <v>434.1240752725094</v>
      </c>
      <c r="AH337" s="14">
        <f t="shared" si="133"/>
        <v>-211059.1154616477</v>
      </c>
      <c r="AI337" s="14">
        <f t="shared" si="134"/>
        <v>-38176.110349313356</v>
      </c>
      <c r="AK337" s="16">
        <f t="shared" si="123"/>
        <v>0</v>
      </c>
      <c r="AL337" s="16">
        <f t="shared" si="124"/>
        <v>0</v>
      </c>
      <c r="AM337" s="17">
        <f t="shared" si="125"/>
        <v>0</v>
      </c>
      <c r="AN337" s="17">
        <f t="shared" si="126"/>
        <v>0</v>
      </c>
    </row>
    <row r="338" spans="3:40" ht="12.75">
      <c r="C338" s="2">
        <f t="shared" si="127"/>
        <v>275</v>
      </c>
      <c r="D338" s="12">
        <f t="shared" si="128"/>
        <v>47788</v>
      </c>
      <c r="E338" s="12"/>
      <c r="F338" s="13">
        <f t="shared" si="129"/>
        <v>61527.2938222053</v>
      </c>
      <c r="G338" s="13">
        <f t="shared" si="108"/>
        <v>35011.137466601525</v>
      </c>
      <c r="H338" s="13"/>
      <c r="I338" s="14">
        <f t="shared" si="109"/>
        <v>2550.4521568046944</v>
      </c>
      <c r="J338" s="13">
        <f t="shared" si="110"/>
        <v>1448.3113448075799</v>
      </c>
      <c r="K338" s="14"/>
      <c r="L338" s="14">
        <f t="shared" si="111"/>
        <v>346.3085519810604</v>
      </c>
      <c r="M338" s="13">
        <f t="shared" si="112"/>
        <v>196.65634711079326</v>
      </c>
      <c r="N338" s="14"/>
      <c r="O338" s="14">
        <f t="shared" si="130"/>
        <v>2204.1436048236337</v>
      </c>
      <c r="P338" s="13">
        <f t="shared" si="113"/>
        <v>1251.6549976967865</v>
      </c>
      <c r="R338" s="14">
        <f t="shared" si="114"/>
        <v>955.4199366772507</v>
      </c>
      <c r="S338" s="13">
        <f t="shared" si="115"/>
        <v>543.6666666666666</v>
      </c>
      <c r="U338" s="14">
        <f t="shared" si="116"/>
        <v>878.681732075951</v>
      </c>
      <c r="V338" s="13">
        <f t="shared" si="117"/>
        <v>500</v>
      </c>
      <c r="X338" s="14">
        <f t="shared" si="118"/>
        <v>2108.8361569822823</v>
      </c>
      <c r="Y338" s="13">
        <f t="shared" si="119"/>
        <v>1200</v>
      </c>
      <c r="AA338" s="15">
        <f t="shared" si="122"/>
        <v>47788</v>
      </c>
      <c r="AB338" s="14">
        <f t="shared" si="131"/>
        <v>-291.9780114742466</v>
      </c>
      <c r="AC338" s="14">
        <f t="shared" si="132"/>
        <v>959.6769862225399</v>
      </c>
      <c r="AE338" s="14">
        <f t="shared" si="120"/>
        <v>-132.72939975455245</v>
      </c>
      <c r="AF338" s="14">
        <f t="shared" si="121"/>
        <v>436.2566540419456</v>
      </c>
      <c r="AH338" s="14">
        <f t="shared" si="133"/>
        <v>-211191.84486140226</v>
      </c>
      <c r="AI338" s="14">
        <f t="shared" si="134"/>
        <v>-37739.85369527141</v>
      </c>
      <c r="AK338" s="16">
        <f t="shared" si="123"/>
        <v>0</v>
      </c>
      <c r="AL338" s="16">
        <f t="shared" si="124"/>
        <v>0</v>
      </c>
      <c r="AM338" s="17">
        <f t="shared" si="125"/>
        <v>0</v>
      </c>
      <c r="AN338" s="17">
        <f t="shared" si="126"/>
        <v>0</v>
      </c>
    </row>
    <row r="339" spans="3:40" ht="12.75">
      <c r="C339" s="2">
        <f t="shared" si="127"/>
        <v>276</v>
      </c>
      <c r="D339" s="12">
        <f t="shared" si="128"/>
        <v>47818</v>
      </c>
      <c r="E339" s="12"/>
      <c r="F339" s="13">
        <f t="shared" si="129"/>
        <v>59323.15021738167</v>
      </c>
      <c r="G339" s="13">
        <f t="shared" si="108"/>
        <v>33687.51350239011</v>
      </c>
      <c r="H339" s="13"/>
      <c r="I339" s="14">
        <f t="shared" si="109"/>
        <v>2550.4521568046944</v>
      </c>
      <c r="J339" s="13">
        <f t="shared" si="110"/>
        <v>1445.3341930147628</v>
      </c>
      <c r="K339" s="14"/>
      <c r="L339" s="14">
        <f t="shared" si="111"/>
        <v>333.9024516518224</v>
      </c>
      <c r="M339" s="13">
        <f t="shared" si="112"/>
        <v>189.22159712592233</v>
      </c>
      <c r="N339" s="14"/>
      <c r="O339" s="14">
        <f t="shared" si="130"/>
        <v>2216.549705152872</v>
      </c>
      <c r="P339" s="13">
        <f t="shared" si="113"/>
        <v>1256.1125958888404</v>
      </c>
      <c r="R339" s="14">
        <f t="shared" si="114"/>
        <v>957.3879453157494</v>
      </c>
      <c r="S339" s="13">
        <f t="shared" si="115"/>
        <v>543.6666666666666</v>
      </c>
      <c r="U339" s="14">
        <f t="shared" si="116"/>
        <v>880.4916725773294</v>
      </c>
      <c r="V339" s="13">
        <f t="shared" si="117"/>
        <v>500</v>
      </c>
      <c r="X339" s="14">
        <f t="shared" si="118"/>
        <v>2113.1800141855906</v>
      </c>
      <c r="Y339" s="13">
        <f t="shared" si="119"/>
        <v>1200</v>
      </c>
      <c r="AA339" s="15">
        <f t="shared" si="122"/>
        <v>47818</v>
      </c>
      <c r="AB339" s="14">
        <f t="shared" si="131"/>
        <v>-289.0008596814296</v>
      </c>
      <c r="AC339" s="14">
        <f t="shared" si="132"/>
        <v>967.1117362074108</v>
      </c>
      <c r="AE339" s="14">
        <f t="shared" si="120"/>
        <v>-130.9999377860764</v>
      </c>
      <c r="AF339" s="14">
        <f t="shared" si="121"/>
        <v>438.3778560901492</v>
      </c>
      <c r="AH339" s="14">
        <f t="shared" si="133"/>
        <v>-211322.84479918834</v>
      </c>
      <c r="AI339" s="14">
        <f t="shared" si="134"/>
        <v>-37301.475839181265</v>
      </c>
      <c r="AK339" s="16">
        <f t="shared" si="123"/>
        <v>0</v>
      </c>
      <c r="AL339" s="16">
        <f t="shared" si="124"/>
        <v>0</v>
      </c>
      <c r="AM339" s="17">
        <f t="shared" si="125"/>
        <v>0</v>
      </c>
      <c r="AN339" s="17">
        <f t="shared" si="126"/>
        <v>0</v>
      </c>
    </row>
    <row r="340" spans="3:40" ht="12.75">
      <c r="C340" s="2">
        <f t="shared" si="127"/>
        <v>277</v>
      </c>
      <c r="D340" s="12">
        <f t="shared" si="128"/>
        <v>47849</v>
      </c>
      <c r="E340" s="12"/>
      <c r="F340" s="13">
        <f t="shared" si="129"/>
        <v>57106.600512228804</v>
      </c>
      <c r="G340" s="13">
        <f t="shared" si="108"/>
        <v>32362.152784142254</v>
      </c>
      <c r="H340" s="13"/>
      <c r="I340" s="14">
        <f t="shared" si="109"/>
        <v>2550.4521568046944</v>
      </c>
      <c r="J340" s="13">
        <f t="shared" si="110"/>
        <v>1442.3631610613247</v>
      </c>
      <c r="K340" s="14"/>
      <c r="L340" s="14">
        <f t="shared" si="111"/>
        <v>321.426523147577</v>
      </c>
      <c r="M340" s="13">
        <f t="shared" si="112"/>
        <v>181.77709185375332</v>
      </c>
      <c r="N340" s="14"/>
      <c r="O340" s="14">
        <f t="shared" si="130"/>
        <v>2229.0256336571174</v>
      </c>
      <c r="P340" s="13">
        <f t="shared" si="113"/>
        <v>1260.5860692075714</v>
      </c>
      <c r="R340" s="14">
        <f t="shared" si="114"/>
        <v>959.360007729822</v>
      </c>
      <c r="S340" s="13">
        <f t="shared" si="115"/>
        <v>543.6666666666666</v>
      </c>
      <c r="U340" s="14">
        <f t="shared" si="116"/>
        <v>882.3053412597995</v>
      </c>
      <c r="V340" s="13">
        <f t="shared" si="117"/>
        <v>500</v>
      </c>
      <c r="X340" s="14">
        <f t="shared" si="118"/>
        <v>2117.532819023519</v>
      </c>
      <c r="Y340" s="13">
        <f t="shared" si="119"/>
        <v>1200</v>
      </c>
      <c r="AA340" s="15">
        <f t="shared" si="122"/>
        <v>47849</v>
      </c>
      <c r="AB340" s="14">
        <f t="shared" si="131"/>
        <v>-286.02982772799123</v>
      </c>
      <c r="AC340" s="14">
        <f t="shared" si="132"/>
        <v>974.5562414795802</v>
      </c>
      <c r="AE340" s="14">
        <f t="shared" si="120"/>
        <v>-129.28205599571578</v>
      </c>
      <c r="AF340" s="14">
        <f t="shared" si="121"/>
        <v>440.48774766858907</v>
      </c>
      <c r="AH340" s="14">
        <f t="shared" si="133"/>
        <v>-211452.12685518406</v>
      </c>
      <c r="AI340" s="14">
        <f t="shared" si="134"/>
        <v>-36860.98809151268</v>
      </c>
      <c r="AK340" s="16">
        <f t="shared" si="123"/>
        <v>0</v>
      </c>
      <c r="AL340" s="16">
        <f t="shared" si="124"/>
        <v>0</v>
      </c>
      <c r="AM340" s="17">
        <f t="shared" si="125"/>
        <v>0</v>
      </c>
      <c r="AN340" s="17">
        <f t="shared" si="126"/>
        <v>0</v>
      </c>
    </row>
    <row r="341" spans="3:40" ht="12.75">
      <c r="C341" s="2">
        <f t="shared" si="127"/>
        <v>278</v>
      </c>
      <c r="D341" s="12">
        <f t="shared" si="128"/>
        <v>47880</v>
      </c>
      <c r="E341" s="12"/>
      <c r="F341" s="13">
        <f t="shared" si="129"/>
        <v>54877.57487857169</v>
      </c>
      <c r="G341" s="13">
        <f t="shared" si="108"/>
        <v>31035.043006806547</v>
      </c>
      <c r="H341" s="13"/>
      <c r="I341" s="14">
        <f t="shared" si="109"/>
        <v>2550.4521568046944</v>
      </c>
      <c r="J341" s="13">
        <f t="shared" si="110"/>
        <v>1439.3982363673074</v>
      </c>
      <c r="K341" s="14"/>
      <c r="L341" s="14">
        <f t="shared" si="111"/>
        <v>308.88037343796844</v>
      </c>
      <c r="M341" s="13">
        <f t="shared" si="112"/>
        <v>174.32276217723745</v>
      </c>
      <c r="N341" s="14"/>
      <c r="O341" s="14">
        <f t="shared" si="130"/>
        <v>2241.571783366726</v>
      </c>
      <c r="P341" s="13">
        <f t="shared" si="113"/>
        <v>1265.0754741900698</v>
      </c>
      <c r="R341" s="14">
        <f t="shared" si="114"/>
        <v>961.3361322695796</v>
      </c>
      <c r="S341" s="13">
        <f t="shared" si="115"/>
        <v>543.6666666666666</v>
      </c>
      <c r="U341" s="14">
        <f t="shared" si="116"/>
        <v>884.1227458028017</v>
      </c>
      <c r="V341" s="13">
        <f t="shared" si="117"/>
        <v>500</v>
      </c>
      <c r="X341" s="14">
        <f t="shared" si="118"/>
        <v>2121.894589926724</v>
      </c>
      <c r="Y341" s="13">
        <f t="shared" si="119"/>
        <v>1200</v>
      </c>
      <c r="AA341" s="15">
        <f t="shared" si="122"/>
        <v>47880</v>
      </c>
      <c r="AB341" s="14">
        <f t="shared" si="131"/>
        <v>-283.06490303397413</v>
      </c>
      <c r="AC341" s="14">
        <f t="shared" si="132"/>
        <v>982.0105711560957</v>
      </c>
      <c r="AE341" s="14">
        <f t="shared" si="120"/>
        <v>-127.57568866745427</v>
      </c>
      <c r="AF341" s="14">
        <f t="shared" si="121"/>
        <v>442.5863946789706</v>
      </c>
      <c r="AH341" s="14">
        <f t="shared" si="133"/>
        <v>-211579.7025438515</v>
      </c>
      <c r="AI341" s="14">
        <f t="shared" si="134"/>
        <v>-36418.40169683371</v>
      </c>
      <c r="AK341" s="16">
        <f t="shared" si="123"/>
        <v>0</v>
      </c>
      <c r="AL341" s="16">
        <f t="shared" si="124"/>
        <v>0</v>
      </c>
      <c r="AM341" s="17">
        <f t="shared" si="125"/>
        <v>0</v>
      </c>
      <c r="AN341" s="17">
        <f t="shared" si="126"/>
        <v>0</v>
      </c>
    </row>
    <row r="342" spans="3:40" ht="12.75">
      <c r="C342" s="2">
        <f t="shared" si="127"/>
        <v>279</v>
      </c>
      <c r="D342" s="12">
        <f t="shared" si="128"/>
        <v>47908</v>
      </c>
      <c r="E342" s="12"/>
      <c r="F342" s="13">
        <f t="shared" si="129"/>
        <v>52636.00309520497</v>
      </c>
      <c r="G342" s="13">
        <f t="shared" si="108"/>
        <v>29706.171834088615</v>
      </c>
      <c r="H342" s="13"/>
      <c r="I342" s="14">
        <f t="shared" si="109"/>
        <v>2550.4521568046944</v>
      </c>
      <c r="J342" s="13">
        <f t="shared" si="110"/>
        <v>1436.4394063786174</v>
      </c>
      <c r="K342" s="14"/>
      <c r="L342" s="14">
        <f t="shared" si="111"/>
        <v>296.26360728045586</v>
      </c>
      <c r="M342" s="13">
        <f t="shared" si="112"/>
        <v>166.858538803837</v>
      </c>
      <c r="N342" s="14"/>
      <c r="O342" s="14">
        <f t="shared" si="130"/>
        <v>2254.1885495242386</v>
      </c>
      <c r="P342" s="13">
        <f t="shared" si="113"/>
        <v>1269.5808675747805</v>
      </c>
      <c r="R342" s="14">
        <f t="shared" si="114"/>
        <v>963.3163273023391</v>
      </c>
      <c r="S342" s="13">
        <f t="shared" si="115"/>
        <v>543.6666666666666</v>
      </c>
      <c r="U342" s="14">
        <f t="shared" si="116"/>
        <v>885.9438939015995</v>
      </c>
      <c r="V342" s="13">
        <f t="shared" si="117"/>
        <v>500</v>
      </c>
      <c r="X342" s="14">
        <f t="shared" si="118"/>
        <v>2126.2653453638386</v>
      </c>
      <c r="Y342" s="13">
        <f t="shared" si="119"/>
        <v>1200</v>
      </c>
      <c r="AA342" s="15">
        <f t="shared" si="122"/>
        <v>47908</v>
      </c>
      <c r="AB342" s="14">
        <f t="shared" si="131"/>
        <v>-280.1060730452841</v>
      </c>
      <c r="AC342" s="14">
        <f t="shared" si="132"/>
        <v>989.4747945294964</v>
      </c>
      <c r="AE342" s="14">
        <f t="shared" si="120"/>
        <v>-125.88077043337681</v>
      </c>
      <c r="AF342" s="14">
        <f t="shared" si="121"/>
        <v>444.6738626750287</v>
      </c>
      <c r="AH342" s="14">
        <f t="shared" si="133"/>
        <v>-211705.5833142849</v>
      </c>
      <c r="AI342" s="14">
        <f t="shared" si="134"/>
        <v>-35973.72783415868</v>
      </c>
      <c r="AK342" s="16">
        <f t="shared" si="123"/>
        <v>0</v>
      </c>
      <c r="AL342" s="16">
        <f t="shared" si="124"/>
        <v>0</v>
      </c>
      <c r="AM342" s="17">
        <f t="shared" si="125"/>
        <v>0</v>
      </c>
      <c r="AN342" s="17">
        <f t="shared" si="126"/>
        <v>0</v>
      </c>
    </row>
    <row r="343" spans="3:40" ht="12.75">
      <c r="C343" s="2">
        <f t="shared" si="127"/>
        <v>280</v>
      </c>
      <c r="D343" s="12">
        <f t="shared" si="128"/>
        <v>47939</v>
      </c>
      <c r="E343" s="12"/>
      <c r="F343" s="13">
        <f t="shared" si="129"/>
        <v>50381.81454568073</v>
      </c>
      <c r="G343" s="13">
        <f t="shared" si="108"/>
        <v>28375.52689831426</v>
      </c>
      <c r="H343" s="13"/>
      <c r="I343" s="14">
        <f t="shared" si="109"/>
        <v>2550.4521568046944</v>
      </c>
      <c r="J343" s="13">
        <f t="shared" si="110"/>
        <v>1433.4866585669654</v>
      </c>
      <c r="K343" s="14"/>
      <c r="L343" s="14">
        <f t="shared" si="111"/>
        <v>283.5758272078616</v>
      </c>
      <c r="M343" s="13">
        <f t="shared" si="112"/>
        <v>159.38435226475386</v>
      </c>
      <c r="N343" s="14"/>
      <c r="O343" s="14">
        <f t="shared" si="130"/>
        <v>2266.876329596833</v>
      </c>
      <c r="P343" s="13">
        <f t="shared" si="113"/>
        <v>1274.1023063022114</v>
      </c>
      <c r="R343" s="14">
        <f t="shared" si="114"/>
        <v>965.3006012126481</v>
      </c>
      <c r="S343" s="13">
        <f t="shared" si="115"/>
        <v>543.6666666666666</v>
      </c>
      <c r="U343" s="14">
        <f t="shared" si="116"/>
        <v>887.7687932673036</v>
      </c>
      <c r="V343" s="13">
        <f t="shared" si="117"/>
        <v>500</v>
      </c>
      <c r="X343" s="14">
        <f t="shared" si="118"/>
        <v>2130.645103841529</v>
      </c>
      <c r="Y343" s="13">
        <f t="shared" si="119"/>
        <v>1200</v>
      </c>
      <c r="AA343" s="15">
        <f t="shared" si="122"/>
        <v>47939</v>
      </c>
      <c r="AB343" s="14">
        <f t="shared" si="131"/>
        <v>-277.15332523363213</v>
      </c>
      <c r="AC343" s="14">
        <f t="shared" si="132"/>
        <v>996.9489810685793</v>
      </c>
      <c r="AE343" s="14">
        <f t="shared" si="120"/>
        <v>-124.19723627188495</v>
      </c>
      <c r="AF343" s="14">
        <f t="shared" si="121"/>
        <v>446.7502168643082</v>
      </c>
      <c r="AH343" s="14">
        <f t="shared" si="133"/>
        <v>-211829.78055055678</v>
      </c>
      <c r="AI343" s="14">
        <f t="shared" si="134"/>
        <v>-35526.97761729437</v>
      </c>
      <c r="AK343" s="16">
        <f t="shared" si="123"/>
        <v>0</v>
      </c>
      <c r="AL343" s="16">
        <f t="shared" si="124"/>
        <v>0</v>
      </c>
      <c r="AM343" s="17">
        <f t="shared" si="125"/>
        <v>0</v>
      </c>
      <c r="AN343" s="17">
        <f t="shared" si="126"/>
        <v>0</v>
      </c>
    </row>
    <row r="344" spans="3:40" ht="12.75">
      <c r="C344" s="2">
        <f t="shared" si="127"/>
        <v>281</v>
      </c>
      <c r="D344" s="12">
        <f t="shared" si="128"/>
        <v>47969</v>
      </c>
      <c r="E344" s="12"/>
      <c r="F344" s="13">
        <f t="shared" si="129"/>
        <v>48114.9382160839</v>
      </c>
      <c r="G344" s="13">
        <f t="shared" si="108"/>
        <v>27043.09580029176</v>
      </c>
      <c r="H344" s="13"/>
      <c r="I344" s="14">
        <f t="shared" si="109"/>
        <v>2550.4521568046944</v>
      </c>
      <c r="J344" s="13">
        <f t="shared" si="110"/>
        <v>1430.5399804298156</v>
      </c>
      <c r="K344" s="14"/>
      <c r="L344" s="14">
        <f t="shared" si="111"/>
        <v>270.8166335158501</v>
      </c>
      <c r="M344" s="13">
        <f t="shared" si="112"/>
        <v>151.90013291415752</v>
      </c>
      <c r="N344" s="14"/>
      <c r="O344" s="14">
        <f t="shared" si="130"/>
        <v>2279.635523288844</v>
      </c>
      <c r="P344" s="13">
        <f t="shared" si="113"/>
        <v>1278.639847515658</v>
      </c>
      <c r="R344" s="14">
        <f t="shared" si="114"/>
        <v>967.288962402327</v>
      </c>
      <c r="S344" s="13">
        <f t="shared" si="115"/>
        <v>543.6666666666666</v>
      </c>
      <c r="U344" s="14">
        <f t="shared" si="116"/>
        <v>889.5974516269102</v>
      </c>
      <c r="V344" s="13">
        <f t="shared" si="117"/>
        <v>500</v>
      </c>
      <c r="X344" s="14">
        <f t="shared" si="118"/>
        <v>2135.033883904585</v>
      </c>
      <c r="Y344" s="13">
        <f t="shared" si="119"/>
        <v>1200</v>
      </c>
      <c r="AA344" s="15">
        <f t="shared" si="122"/>
        <v>47969</v>
      </c>
      <c r="AB344" s="14">
        <f t="shared" si="131"/>
        <v>-274.20664709648236</v>
      </c>
      <c r="AC344" s="14">
        <f t="shared" si="132"/>
        <v>1004.4332004191756</v>
      </c>
      <c r="AE344" s="14">
        <f t="shared" si="120"/>
        <v>-122.52502150592387</v>
      </c>
      <c r="AF344" s="14">
        <f t="shared" si="121"/>
        <v>448.8155221099387</v>
      </c>
      <c r="AH344" s="14">
        <f t="shared" si="133"/>
        <v>-211952.3055720627</v>
      </c>
      <c r="AI344" s="14">
        <f t="shared" si="134"/>
        <v>-35078.16209518443</v>
      </c>
      <c r="AK344" s="16">
        <f t="shared" si="123"/>
        <v>0</v>
      </c>
      <c r="AL344" s="16">
        <f t="shared" si="124"/>
        <v>0</v>
      </c>
      <c r="AM344" s="17">
        <f t="shared" si="125"/>
        <v>0</v>
      </c>
      <c r="AN344" s="17">
        <f t="shared" si="126"/>
        <v>0</v>
      </c>
    </row>
    <row r="345" spans="3:40" ht="12.75">
      <c r="C345" s="2">
        <f t="shared" si="127"/>
        <v>282</v>
      </c>
      <c r="D345" s="12">
        <f t="shared" si="128"/>
        <v>48000</v>
      </c>
      <c r="E345" s="12"/>
      <c r="F345" s="13">
        <f t="shared" si="129"/>
        <v>45835.30269279506</v>
      </c>
      <c r="G345" s="13">
        <f t="shared" si="108"/>
        <v>25708.866109173916</v>
      </c>
      <c r="H345" s="13"/>
      <c r="I345" s="14">
        <f t="shared" si="109"/>
        <v>2550.4521568046944</v>
      </c>
      <c r="J345" s="13">
        <f t="shared" si="110"/>
        <v>1427.5993594903332</v>
      </c>
      <c r="K345" s="14"/>
      <c r="L345" s="14">
        <f t="shared" si="111"/>
        <v>257.9856242503357</v>
      </c>
      <c r="M345" s="13">
        <f t="shared" si="112"/>
        <v>144.40581092840955</v>
      </c>
      <c r="N345" s="14"/>
      <c r="O345" s="14">
        <f t="shared" si="130"/>
        <v>2292.4665325543588</v>
      </c>
      <c r="P345" s="13">
        <f t="shared" si="113"/>
        <v>1283.1935485619235</v>
      </c>
      <c r="R345" s="14">
        <f t="shared" si="114"/>
        <v>969.2814192905021</v>
      </c>
      <c r="S345" s="13">
        <f t="shared" si="115"/>
        <v>543.6666666666666</v>
      </c>
      <c r="U345" s="14">
        <f t="shared" si="116"/>
        <v>891.4298767233312</v>
      </c>
      <c r="V345" s="13">
        <f t="shared" si="117"/>
        <v>500</v>
      </c>
      <c r="X345" s="14">
        <f t="shared" si="118"/>
        <v>2139.431704135995</v>
      </c>
      <c r="Y345" s="13">
        <f t="shared" si="119"/>
        <v>1200</v>
      </c>
      <c r="AA345" s="15">
        <f t="shared" si="122"/>
        <v>48000</v>
      </c>
      <c r="AB345" s="14">
        <f t="shared" si="131"/>
        <v>-271.26602615699994</v>
      </c>
      <c r="AC345" s="14">
        <f t="shared" si="132"/>
        <v>1011.9275224049236</v>
      </c>
      <c r="AE345" s="14">
        <f t="shared" si="120"/>
        <v>-120.86406180121836</v>
      </c>
      <c r="AF345" s="14">
        <f t="shared" si="121"/>
        <v>450.86984293239846</v>
      </c>
      <c r="AH345" s="14">
        <f t="shared" si="133"/>
        <v>-212073.16963386393</v>
      </c>
      <c r="AI345" s="14">
        <f t="shared" si="134"/>
        <v>-34627.29225225203</v>
      </c>
      <c r="AK345" s="16">
        <f t="shared" si="123"/>
        <v>0</v>
      </c>
      <c r="AL345" s="16">
        <f t="shared" si="124"/>
        <v>0</v>
      </c>
      <c r="AM345" s="17">
        <f t="shared" si="125"/>
        <v>0</v>
      </c>
      <c r="AN345" s="17">
        <f t="shared" si="126"/>
        <v>0</v>
      </c>
    </row>
    <row r="346" spans="3:40" ht="12.75">
      <c r="C346" s="2">
        <f t="shared" si="127"/>
        <v>283</v>
      </c>
      <c r="D346" s="12">
        <f t="shared" si="128"/>
        <v>48030</v>
      </c>
      <c r="E346" s="12"/>
      <c r="F346" s="13">
        <f t="shared" si="129"/>
        <v>43542.83616024071</v>
      </c>
      <c r="G346" s="13">
        <f t="shared" si="108"/>
        <v>24372.82536231959</v>
      </c>
      <c r="H346" s="13"/>
      <c r="I346" s="14">
        <f t="shared" si="109"/>
        <v>2550.4521568046944</v>
      </c>
      <c r="J346" s="13">
        <f t="shared" si="110"/>
        <v>1424.6647832973292</v>
      </c>
      <c r="K346" s="14"/>
      <c r="L346" s="14">
        <f t="shared" si="111"/>
        <v>245.08239519481984</v>
      </c>
      <c r="M346" s="13">
        <f t="shared" si="112"/>
        <v>136.90131630528603</v>
      </c>
      <c r="N346" s="14"/>
      <c r="O346" s="14">
        <f t="shared" si="130"/>
        <v>2305.3697616098743</v>
      </c>
      <c r="P346" s="13">
        <f t="shared" si="113"/>
        <v>1287.763466992043</v>
      </c>
      <c r="R346" s="14">
        <f t="shared" si="114"/>
        <v>971.2779803136414</v>
      </c>
      <c r="S346" s="13">
        <f t="shared" si="115"/>
        <v>543.6666666666666</v>
      </c>
      <c r="U346" s="14">
        <f t="shared" si="116"/>
        <v>893.2660763154274</v>
      </c>
      <c r="V346" s="13">
        <f t="shared" si="117"/>
        <v>500</v>
      </c>
      <c r="X346" s="14">
        <f t="shared" si="118"/>
        <v>2143.838583157026</v>
      </c>
      <c r="Y346" s="13">
        <f t="shared" si="119"/>
        <v>1200</v>
      </c>
      <c r="AA346" s="15">
        <f t="shared" si="122"/>
        <v>48030</v>
      </c>
      <c r="AB346" s="14">
        <f t="shared" si="131"/>
        <v>-268.33144996399596</v>
      </c>
      <c r="AC346" s="14">
        <f t="shared" si="132"/>
        <v>1019.4320170280471</v>
      </c>
      <c r="AE346" s="14">
        <f t="shared" si="120"/>
        <v>-119.21429316451616</v>
      </c>
      <c r="AF346" s="14">
        <f t="shared" si="121"/>
        <v>452.91324351127065</v>
      </c>
      <c r="AH346" s="14">
        <f t="shared" si="133"/>
        <v>-212192.38392702845</v>
      </c>
      <c r="AI346" s="14">
        <f t="shared" si="134"/>
        <v>-34174.37900874076</v>
      </c>
      <c r="AK346" s="16">
        <f t="shared" si="123"/>
        <v>0</v>
      </c>
      <c r="AL346" s="16">
        <f t="shared" si="124"/>
        <v>0</v>
      </c>
      <c r="AM346" s="17">
        <f t="shared" si="125"/>
        <v>0</v>
      </c>
      <c r="AN346" s="17">
        <f t="shared" si="126"/>
        <v>0</v>
      </c>
    </row>
    <row r="347" spans="3:40" ht="12.75">
      <c r="C347" s="2">
        <f t="shared" si="127"/>
        <v>284</v>
      </c>
      <c r="D347" s="12">
        <f t="shared" si="128"/>
        <v>48061</v>
      </c>
      <c r="E347" s="12"/>
      <c r="F347" s="13">
        <f t="shared" si="129"/>
        <v>41237.46639863084</v>
      </c>
      <c r="G347" s="13">
        <f t="shared" si="108"/>
        <v>23034.961065154832</v>
      </c>
      <c r="H347" s="13"/>
      <c r="I347" s="14">
        <f t="shared" si="109"/>
        <v>2550.4521568046944</v>
      </c>
      <c r="J347" s="13">
        <f t="shared" si="110"/>
        <v>1421.7362394252116</v>
      </c>
      <c r="K347" s="14"/>
      <c r="L347" s="14">
        <f t="shared" si="111"/>
        <v>232.10653985765717</v>
      </c>
      <c r="M347" s="13">
        <f t="shared" si="112"/>
        <v>129.3865788631978</v>
      </c>
      <c r="N347" s="14"/>
      <c r="O347" s="14">
        <f t="shared" si="130"/>
        <v>2318.3456169470373</v>
      </c>
      <c r="P347" s="13">
        <f t="shared" si="113"/>
        <v>1292.349660562014</v>
      </c>
      <c r="R347" s="14">
        <f t="shared" si="114"/>
        <v>973.2786539255911</v>
      </c>
      <c r="S347" s="13">
        <f t="shared" si="115"/>
        <v>543.6666666666666</v>
      </c>
      <c r="U347" s="14">
        <f t="shared" si="116"/>
        <v>895.1060581780422</v>
      </c>
      <c r="V347" s="13">
        <f t="shared" si="117"/>
        <v>500</v>
      </c>
      <c r="X347" s="14">
        <f t="shared" si="118"/>
        <v>2148.2545396273013</v>
      </c>
      <c r="Y347" s="13">
        <f t="shared" si="119"/>
        <v>1200</v>
      </c>
      <c r="AA347" s="15">
        <f t="shared" si="122"/>
        <v>48061</v>
      </c>
      <c r="AB347" s="14">
        <f t="shared" si="131"/>
        <v>-265.4029060918783</v>
      </c>
      <c r="AC347" s="14">
        <f t="shared" si="132"/>
        <v>1026.9467544701356</v>
      </c>
      <c r="AE347" s="14">
        <f t="shared" si="120"/>
        <v>-117.57565194184274</v>
      </c>
      <c r="AF347" s="14">
        <f t="shared" si="121"/>
        <v>454.94578768698955</v>
      </c>
      <c r="AH347" s="14">
        <f t="shared" si="133"/>
        <v>-212309.9595789703</v>
      </c>
      <c r="AI347" s="14">
        <f t="shared" si="134"/>
        <v>-33719.43322105377</v>
      </c>
      <c r="AK347" s="16">
        <f t="shared" si="123"/>
        <v>0</v>
      </c>
      <c r="AL347" s="16">
        <f t="shared" si="124"/>
        <v>0</v>
      </c>
      <c r="AM347" s="17">
        <f t="shared" si="125"/>
        <v>0</v>
      </c>
      <c r="AN347" s="17">
        <f t="shared" si="126"/>
        <v>0</v>
      </c>
    </row>
    <row r="348" spans="3:40" ht="12.75">
      <c r="C348" s="2">
        <f t="shared" si="127"/>
        <v>285</v>
      </c>
      <c r="D348" s="12">
        <f t="shared" si="128"/>
        <v>48092</v>
      </c>
      <c r="E348" s="12"/>
      <c r="F348" s="13">
        <f t="shared" si="129"/>
        <v>38919.1207816838</v>
      </c>
      <c r="G348" s="13">
        <f t="shared" si="108"/>
        <v>21695.260691033593</v>
      </c>
      <c r="H348" s="13"/>
      <c r="I348" s="14">
        <f t="shared" si="109"/>
        <v>2550.4521568046944</v>
      </c>
      <c r="J348" s="13">
        <f t="shared" si="110"/>
        <v>1418.8137154739277</v>
      </c>
      <c r="K348" s="14"/>
      <c r="L348" s="14">
        <f t="shared" si="111"/>
        <v>219.05764945924977</v>
      </c>
      <c r="M348" s="13">
        <f t="shared" si="112"/>
        <v>121.86152824040747</v>
      </c>
      <c r="N348" s="14"/>
      <c r="O348" s="14">
        <f t="shared" si="130"/>
        <v>2331.3945073454447</v>
      </c>
      <c r="P348" s="13">
        <f t="shared" si="113"/>
        <v>1296.9521872335204</v>
      </c>
      <c r="R348" s="14">
        <f t="shared" si="114"/>
        <v>975.2834485976108</v>
      </c>
      <c r="S348" s="13">
        <f t="shared" si="115"/>
        <v>543.6666666666666</v>
      </c>
      <c r="U348" s="14">
        <f t="shared" si="116"/>
        <v>896.9498301020333</v>
      </c>
      <c r="V348" s="13">
        <f t="shared" si="117"/>
        <v>500</v>
      </c>
      <c r="X348" s="14">
        <f t="shared" si="118"/>
        <v>2152.67959224488</v>
      </c>
      <c r="Y348" s="13">
        <f t="shared" si="119"/>
        <v>1200</v>
      </c>
      <c r="AA348" s="15">
        <f t="shared" si="122"/>
        <v>48092</v>
      </c>
      <c r="AB348" s="14">
        <f t="shared" si="131"/>
        <v>-262.48038214059443</v>
      </c>
      <c r="AC348" s="14">
        <f t="shared" si="132"/>
        <v>1034.471805092926</v>
      </c>
      <c r="AE348" s="14">
        <f t="shared" si="120"/>
        <v>-115.94807481676133</v>
      </c>
      <c r="AF348" s="14">
        <f t="shared" si="121"/>
        <v>456.96753896257906</v>
      </c>
      <c r="AH348" s="14">
        <f t="shared" si="133"/>
        <v>-212425.90765378706</v>
      </c>
      <c r="AI348" s="14">
        <f t="shared" si="134"/>
        <v>-33262.46568209119</v>
      </c>
      <c r="AK348" s="16">
        <f t="shared" si="123"/>
        <v>0</v>
      </c>
      <c r="AL348" s="16">
        <f t="shared" si="124"/>
        <v>0</v>
      </c>
      <c r="AM348" s="17">
        <f t="shared" si="125"/>
        <v>0</v>
      </c>
      <c r="AN348" s="17">
        <f t="shared" si="126"/>
        <v>0</v>
      </c>
    </row>
    <row r="349" spans="3:40" ht="12.75">
      <c r="C349" s="2">
        <f t="shared" si="127"/>
        <v>286</v>
      </c>
      <c r="D349" s="12">
        <f t="shared" si="128"/>
        <v>48122</v>
      </c>
      <c r="E349" s="12"/>
      <c r="F349" s="13">
        <f t="shared" si="129"/>
        <v>36587.72627433836</v>
      </c>
      <c r="G349" s="13">
        <f t="shared" si="108"/>
        <v>20353.711681097906</v>
      </c>
      <c r="H349" s="13"/>
      <c r="I349" s="14">
        <f t="shared" si="109"/>
        <v>2550.4521568046944</v>
      </c>
      <c r="J349" s="13">
        <f t="shared" si="110"/>
        <v>1415.8971990689167</v>
      </c>
      <c r="K349" s="14"/>
      <c r="L349" s="14">
        <f t="shared" si="111"/>
        <v>205.93531291916926</v>
      </c>
      <c r="M349" s="13">
        <f t="shared" si="112"/>
        <v>114.32609389424479</v>
      </c>
      <c r="N349" s="14"/>
      <c r="O349" s="14">
        <f t="shared" si="130"/>
        <v>2344.5168438855253</v>
      </c>
      <c r="P349" s="13">
        <f t="shared" si="113"/>
        <v>1301.5711051746719</v>
      </c>
      <c r="R349" s="14">
        <f t="shared" si="114"/>
        <v>977.2923728184097</v>
      </c>
      <c r="S349" s="13">
        <f t="shared" si="115"/>
        <v>543.6666666666666</v>
      </c>
      <c r="U349" s="14">
        <f t="shared" si="116"/>
        <v>898.797399894307</v>
      </c>
      <c r="V349" s="13">
        <f t="shared" si="117"/>
        <v>500</v>
      </c>
      <c r="X349" s="14">
        <f t="shared" si="118"/>
        <v>2157.1137597463367</v>
      </c>
      <c r="Y349" s="13">
        <f t="shared" si="119"/>
        <v>1200</v>
      </c>
      <c r="AA349" s="15">
        <f t="shared" si="122"/>
        <v>48122</v>
      </c>
      <c r="AB349" s="14">
        <f t="shared" si="131"/>
        <v>-259.5638657355835</v>
      </c>
      <c r="AC349" s="14">
        <f t="shared" si="132"/>
        <v>1042.0072394390884</v>
      </c>
      <c r="AE349" s="14">
        <f t="shared" si="120"/>
        <v>-114.3314988086457</v>
      </c>
      <c r="AF349" s="14">
        <f t="shared" si="121"/>
        <v>458.97856050538195</v>
      </c>
      <c r="AH349" s="14">
        <f t="shared" si="133"/>
        <v>-212540.2391525957</v>
      </c>
      <c r="AI349" s="14">
        <f t="shared" si="134"/>
        <v>-32803.48712158581</v>
      </c>
      <c r="AK349" s="16">
        <f t="shared" si="123"/>
        <v>0</v>
      </c>
      <c r="AL349" s="16">
        <f t="shared" si="124"/>
        <v>0</v>
      </c>
      <c r="AM349" s="17">
        <f t="shared" si="125"/>
        <v>0</v>
      </c>
      <c r="AN349" s="17">
        <f t="shared" si="126"/>
        <v>0</v>
      </c>
    </row>
    <row r="350" spans="3:40" ht="12.75">
      <c r="C350" s="2">
        <f t="shared" si="127"/>
        <v>287</v>
      </c>
      <c r="D350" s="12">
        <f t="shared" si="128"/>
        <v>48153</v>
      </c>
      <c r="E350" s="12"/>
      <c r="F350" s="13">
        <f t="shared" si="129"/>
        <v>34243.20943045284</v>
      </c>
      <c r="G350" s="13">
        <f t="shared" si="108"/>
        <v>19010.301444137735</v>
      </c>
      <c r="H350" s="13"/>
      <c r="I350" s="14">
        <f t="shared" si="109"/>
        <v>2550.4521568046944</v>
      </c>
      <c r="J350" s="13">
        <f t="shared" si="110"/>
        <v>1412.9866778610537</v>
      </c>
      <c r="K350" s="14"/>
      <c r="L350" s="14">
        <f t="shared" si="111"/>
        <v>192.73911684320635</v>
      </c>
      <c r="M350" s="13">
        <f t="shared" si="112"/>
        <v>106.78020510031875</v>
      </c>
      <c r="N350" s="14"/>
      <c r="O350" s="14">
        <f t="shared" si="130"/>
        <v>2357.713039961488</v>
      </c>
      <c r="P350" s="13">
        <f t="shared" si="113"/>
        <v>1306.2064727607349</v>
      </c>
      <c r="R350" s="14">
        <f t="shared" si="114"/>
        <v>979.3054350941817</v>
      </c>
      <c r="S350" s="13">
        <f t="shared" si="115"/>
        <v>543.6666666666666</v>
      </c>
      <c r="U350" s="14">
        <f t="shared" si="116"/>
        <v>900.6487753778496</v>
      </c>
      <c r="V350" s="13">
        <f t="shared" si="117"/>
        <v>500</v>
      </c>
      <c r="X350" s="14">
        <f t="shared" si="118"/>
        <v>2161.557060906839</v>
      </c>
      <c r="Y350" s="13">
        <f t="shared" si="119"/>
        <v>1200</v>
      </c>
      <c r="AA350" s="15">
        <f t="shared" si="122"/>
        <v>48153</v>
      </c>
      <c r="AB350" s="14">
        <f t="shared" si="131"/>
        <v>-256.6533445277205</v>
      </c>
      <c r="AC350" s="14">
        <f t="shared" si="132"/>
        <v>1049.5531282330144</v>
      </c>
      <c r="AE350" s="14">
        <f t="shared" si="120"/>
        <v>-112.72586127095806</v>
      </c>
      <c r="AF350" s="14">
        <f t="shared" si="121"/>
        <v>460.97891514878063</v>
      </c>
      <c r="AH350" s="14">
        <f t="shared" si="133"/>
        <v>-212652.96501386666</v>
      </c>
      <c r="AI350" s="14">
        <f t="shared" si="134"/>
        <v>-32342.508206437025</v>
      </c>
      <c r="AK350" s="16">
        <f t="shared" si="123"/>
        <v>0</v>
      </c>
      <c r="AL350" s="16">
        <f t="shared" si="124"/>
        <v>0</v>
      </c>
      <c r="AM350" s="17">
        <f t="shared" si="125"/>
        <v>0</v>
      </c>
      <c r="AN350" s="17">
        <f t="shared" si="126"/>
        <v>0</v>
      </c>
    </row>
    <row r="351" spans="3:40" ht="12.75">
      <c r="C351" s="2">
        <f t="shared" si="127"/>
        <v>288</v>
      </c>
      <c r="D351" s="12">
        <f t="shared" si="128"/>
        <v>48183</v>
      </c>
      <c r="E351" s="12"/>
      <c r="F351" s="13">
        <f t="shared" si="129"/>
        <v>31885.49639049135</v>
      </c>
      <c r="G351" s="13">
        <f t="shared" si="108"/>
        <v>17665.017356450284</v>
      </c>
      <c r="H351" s="13"/>
      <c r="I351" s="14">
        <f t="shared" si="109"/>
        <v>2550.4521568046944</v>
      </c>
      <c r="J351" s="13">
        <f t="shared" si="110"/>
        <v>1410.082139526598</v>
      </c>
      <c r="K351" s="14"/>
      <c r="L351" s="14">
        <f t="shared" si="111"/>
        <v>179.468645510348</v>
      </c>
      <c r="M351" s="13">
        <f t="shared" si="112"/>
        <v>99.22379095172772</v>
      </c>
      <c r="N351" s="14"/>
      <c r="O351" s="14">
        <f t="shared" si="130"/>
        <v>2370.9835112943465</v>
      </c>
      <c r="P351" s="13">
        <f t="shared" si="113"/>
        <v>1310.8583485748702</v>
      </c>
      <c r="R351" s="14">
        <f t="shared" si="114"/>
        <v>981.3226439486432</v>
      </c>
      <c r="S351" s="13">
        <f t="shared" si="115"/>
        <v>543.6666666666666</v>
      </c>
      <c r="U351" s="14">
        <f t="shared" si="116"/>
        <v>902.5039643917626</v>
      </c>
      <c r="V351" s="13">
        <f t="shared" si="117"/>
        <v>500</v>
      </c>
      <c r="X351" s="14">
        <f t="shared" si="118"/>
        <v>2166.00951454023</v>
      </c>
      <c r="Y351" s="13">
        <f t="shared" si="119"/>
        <v>1200</v>
      </c>
      <c r="AA351" s="15">
        <f t="shared" si="122"/>
        <v>48183</v>
      </c>
      <c r="AB351" s="14">
        <f t="shared" si="131"/>
        <v>-253.7488061932645</v>
      </c>
      <c r="AC351" s="14">
        <f t="shared" si="132"/>
        <v>1057.1095423816057</v>
      </c>
      <c r="AE351" s="14">
        <f t="shared" si="120"/>
        <v>-111.13109988953744</v>
      </c>
      <c r="AF351" s="14">
        <f t="shared" si="121"/>
        <v>462.9686653939094</v>
      </c>
      <c r="AH351" s="14">
        <f t="shared" si="133"/>
        <v>-212764.0961137562</v>
      </c>
      <c r="AI351" s="14">
        <f t="shared" si="134"/>
        <v>-31879.539541043116</v>
      </c>
      <c r="AK351" s="16">
        <f t="shared" si="123"/>
        <v>0</v>
      </c>
      <c r="AL351" s="16">
        <f t="shared" si="124"/>
        <v>0</v>
      </c>
      <c r="AM351" s="17">
        <f t="shared" si="125"/>
        <v>0</v>
      </c>
      <c r="AN351" s="17">
        <f t="shared" si="126"/>
        <v>0</v>
      </c>
    </row>
    <row r="352" spans="3:40" ht="12.75">
      <c r="C352" s="2">
        <f t="shared" si="127"/>
        <v>289</v>
      </c>
      <c r="D352" s="12">
        <f t="shared" si="128"/>
        <v>48214</v>
      </c>
      <c r="E352" s="12"/>
      <c r="F352" s="13">
        <f t="shared" si="129"/>
        <v>29514.512879197002</v>
      </c>
      <c r="G352" s="13">
        <f t="shared" si="108"/>
        <v>16317.846761698893</v>
      </c>
      <c r="H352" s="13"/>
      <c r="I352" s="14">
        <f t="shared" si="109"/>
        <v>2550.4521568046944</v>
      </c>
      <c r="J352" s="13">
        <f t="shared" si="110"/>
        <v>1407.1835717671463</v>
      </c>
      <c r="K352" s="14"/>
      <c r="L352" s="14">
        <f t="shared" si="111"/>
        <v>166.12348085968068</v>
      </c>
      <c r="M352" s="13">
        <f t="shared" si="112"/>
        <v>91.65678035826716</v>
      </c>
      <c r="N352" s="14"/>
      <c r="O352" s="14">
        <f t="shared" si="130"/>
        <v>2384.328675945014</v>
      </c>
      <c r="P352" s="13">
        <f t="shared" si="113"/>
        <v>1315.5267914088793</v>
      </c>
      <c r="R352" s="14">
        <f t="shared" si="114"/>
        <v>983.3440079230675</v>
      </c>
      <c r="S352" s="13">
        <f t="shared" si="115"/>
        <v>543.6666666666666</v>
      </c>
      <c r="U352" s="14">
        <f t="shared" si="116"/>
        <v>904.3629747912945</v>
      </c>
      <c r="V352" s="13">
        <f t="shared" si="117"/>
        <v>500</v>
      </c>
      <c r="X352" s="14">
        <f t="shared" si="118"/>
        <v>2170.471139499107</v>
      </c>
      <c r="Y352" s="13">
        <f t="shared" si="119"/>
        <v>1200</v>
      </c>
      <c r="AA352" s="15">
        <f t="shared" si="122"/>
        <v>48214</v>
      </c>
      <c r="AB352" s="14">
        <f t="shared" si="131"/>
        <v>-250.85023843381305</v>
      </c>
      <c r="AC352" s="14">
        <f t="shared" si="132"/>
        <v>1064.6765529750662</v>
      </c>
      <c r="AE352" s="14">
        <f t="shared" si="120"/>
        <v>-109.54715268089917</v>
      </c>
      <c r="AF352" s="14">
        <f t="shared" si="121"/>
        <v>464.94787341135617</v>
      </c>
      <c r="AH352" s="14">
        <f t="shared" si="133"/>
        <v>-212873.6432664371</v>
      </c>
      <c r="AI352" s="14">
        <f t="shared" si="134"/>
        <v>-31414.59166763176</v>
      </c>
      <c r="AK352" s="16">
        <f t="shared" si="123"/>
        <v>0</v>
      </c>
      <c r="AL352" s="16">
        <f t="shared" si="124"/>
        <v>0</v>
      </c>
      <c r="AM352" s="17">
        <f t="shared" si="125"/>
        <v>0</v>
      </c>
      <c r="AN352" s="17">
        <f t="shared" si="126"/>
        <v>0</v>
      </c>
    </row>
    <row r="353" spans="3:40" ht="12.75">
      <c r="C353" s="2">
        <f t="shared" si="127"/>
        <v>290</v>
      </c>
      <c r="D353" s="12">
        <f t="shared" si="128"/>
        <v>48245</v>
      </c>
      <c r="E353" s="12"/>
      <c r="F353" s="13">
        <f t="shared" si="129"/>
        <v>27130.18420325199</v>
      </c>
      <c r="G353" s="13">
        <f t="shared" si="108"/>
        <v>14968.77697077155</v>
      </c>
      <c r="H353" s="13"/>
      <c r="I353" s="14">
        <f t="shared" si="109"/>
        <v>2550.4521568046944</v>
      </c>
      <c r="J353" s="13">
        <f t="shared" si="110"/>
        <v>1404.2909623095682</v>
      </c>
      <c r="K353" s="14"/>
      <c r="L353" s="14">
        <f t="shared" si="111"/>
        <v>152.7032024772202</v>
      </c>
      <c r="M353" s="13">
        <f t="shared" si="112"/>
        <v>84.07910204563368</v>
      </c>
      <c r="N353" s="14"/>
      <c r="O353" s="14">
        <f t="shared" si="130"/>
        <v>2397.748954327474</v>
      </c>
      <c r="P353" s="13">
        <f t="shared" si="113"/>
        <v>1320.2118602639346</v>
      </c>
      <c r="R353" s="14">
        <f t="shared" si="114"/>
        <v>985.369535576319</v>
      </c>
      <c r="S353" s="13">
        <f t="shared" si="115"/>
        <v>543.6666666666666</v>
      </c>
      <c r="U353" s="14">
        <f t="shared" si="116"/>
        <v>906.2258144478717</v>
      </c>
      <c r="V353" s="13">
        <f t="shared" si="117"/>
        <v>500</v>
      </c>
      <c r="X353" s="14">
        <f t="shared" si="118"/>
        <v>2174.941954674892</v>
      </c>
      <c r="Y353" s="13">
        <f t="shared" si="119"/>
        <v>1200</v>
      </c>
      <c r="AA353" s="15">
        <f t="shared" si="122"/>
        <v>48245</v>
      </c>
      <c r="AB353" s="14">
        <f t="shared" si="131"/>
        <v>-247.9576289762349</v>
      </c>
      <c r="AC353" s="14">
        <f t="shared" si="132"/>
        <v>1072.2542312876997</v>
      </c>
      <c r="AE353" s="14">
        <f t="shared" si="120"/>
        <v>-107.97395799053369</v>
      </c>
      <c r="AF353" s="14">
        <f t="shared" si="121"/>
        <v>466.9166010428596</v>
      </c>
      <c r="AH353" s="14">
        <f t="shared" si="133"/>
        <v>-212981.61722442764</v>
      </c>
      <c r="AI353" s="14">
        <f t="shared" si="134"/>
        <v>-30947.6750665889</v>
      </c>
      <c r="AK353" s="16">
        <f t="shared" si="123"/>
        <v>0</v>
      </c>
      <c r="AL353" s="16">
        <f t="shared" si="124"/>
        <v>0</v>
      </c>
      <c r="AM353" s="17">
        <f t="shared" si="125"/>
        <v>0</v>
      </c>
      <c r="AN353" s="17">
        <f t="shared" si="126"/>
        <v>0</v>
      </c>
    </row>
    <row r="354" spans="3:40" ht="12.75">
      <c r="C354" s="2">
        <f t="shared" si="127"/>
        <v>291</v>
      </c>
      <c r="D354" s="12">
        <f t="shared" si="128"/>
        <v>48274</v>
      </c>
      <c r="E354" s="12"/>
      <c r="F354" s="13">
        <f t="shared" si="129"/>
        <v>24732.435248924514</v>
      </c>
      <c r="G354" s="13">
        <f t="shared" si="108"/>
        <v>13617.795261638748</v>
      </c>
      <c r="H354" s="13"/>
      <c r="I354" s="14">
        <f t="shared" si="109"/>
        <v>2550.4521568046944</v>
      </c>
      <c r="J354" s="13">
        <f t="shared" si="110"/>
        <v>1401.4042989059683</v>
      </c>
      <c r="K354" s="14"/>
      <c r="L354" s="14">
        <f t="shared" si="111"/>
        <v>139.20738758266734</v>
      </c>
      <c r="M354" s="13">
        <f t="shared" si="112"/>
        <v>76.49068455462832</v>
      </c>
      <c r="N354" s="14"/>
      <c r="O354" s="14">
        <f t="shared" si="130"/>
        <v>2411.244769222027</v>
      </c>
      <c r="P354" s="13">
        <f t="shared" si="113"/>
        <v>1324.9136143513401</v>
      </c>
      <c r="R354" s="14">
        <f t="shared" si="114"/>
        <v>987.3992354848975</v>
      </c>
      <c r="S354" s="13">
        <f t="shared" si="115"/>
        <v>543.6666666666666</v>
      </c>
      <c r="U354" s="14">
        <f t="shared" si="116"/>
        <v>908.0924912491394</v>
      </c>
      <c r="V354" s="13">
        <f t="shared" si="117"/>
        <v>500</v>
      </c>
      <c r="X354" s="14">
        <f t="shared" si="118"/>
        <v>2179.4219789979347</v>
      </c>
      <c r="Y354" s="13">
        <f t="shared" si="119"/>
        <v>1200</v>
      </c>
      <c r="AA354" s="15">
        <f t="shared" si="122"/>
        <v>48274</v>
      </c>
      <c r="AB354" s="14">
        <f t="shared" si="131"/>
        <v>-245.07096557263503</v>
      </c>
      <c r="AC354" s="14">
        <f t="shared" si="132"/>
        <v>1079.842648778705</v>
      </c>
      <c r="AE354" s="14">
        <f t="shared" si="120"/>
        <v>-106.41145449122769</v>
      </c>
      <c r="AF354" s="14">
        <f t="shared" si="121"/>
        <v>468.8749098029942</v>
      </c>
      <c r="AH354" s="14">
        <f t="shared" si="133"/>
        <v>-213088.02867891887</v>
      </c>
      <c r="AI354" s="14">
        <f t="shared" si="134"/>
        <v>-30478.800156785906</v>
      </c>
      <c r="AK354" s="16">
        <f t="shared" si="123"/>
        <v>0</v>
      </c>
      <c r="AL354" s="16">
        <f t="shared" si="124"/>
        <v>0</v>
      </c>
      <c r="AM354" s="17">
        <f t="shared" si="125"/>
        <v>0</v>
      </c>
      <c r="AN354" s="17">
        <f t="shared" si="126"/>
        <v>0</v>
      </c>
    </row>
    <row r="355" spans="3:40" ht="12.75">
      <c r="C355" s="2">
        <f t="shared" si="127"/>
        <v>292</v>
      </c>
      <c r="D355" s="12">
        <f t="shared" si="128"/>
        <v>48305</v>
      </c>
      <c r="E355" s="12"/>
      <c r="F355" s="13">
        <f t="shared" si="129"/>
        <v>22321.190479702487</v>
      </c>
      <c r="G355" s="13">
        <f t="shared" si="108"/>
        <v>12264.88887921117</v>
      </c>
      <c r="H355" s="13"/>
      <c r="I355" s="14">
        <f t="shared" si="109"/>
        <v>2550.4521568046944</v>
      </c>
      <c r="J355" s="13">
        <f t="shared" si="110"/>
        <v>1398.523569333625</v>
      </c>
      <c r="K355" s="14"/>
      <c r="L355" s="14">
        <f t="shared" si="111"/>
        <v>125.63561101608899</v>
      </c>
      <c r="M355" s="13">
        <f t="shared" si="112"/>
        <v>68.8914562403558</v>
      </c>
      <c r="N355" s="14"/>
      <c r="O355" s="14">
        <f t="shared" si="130"/>
        <v>2424.8165457886053</v>
      </c>
      <c r="P355" s="13">
        <f t="shared" si="113"/>
        <v>1329.632113093269</v>
      </c>
      <c r="R355" s="14">
        <f t="shared" si="114"/>
        <v>989.4331162429643</v>
      </c>
      <c r="S355" s="13">
        <f t="shared" si="115"/>
        <v>543.6666666666666</v>
      </c>
      <c r="U355" s="14">
        <f t="shared" si="116"/>
        <v>909.9630130989862</v>
      </c>
      <c r="V355" s="13">
        <f t="shared" si="117"/>
        <v>500</v>
      </c>
      <c r="X355" s="14">
        <f t="shared" si="118"/>
        <v>2183.911231437567</v>
      </c>
      <c r="Y355" s="13">
        <f t="shared" si="119"/>
        <v>1200</v>
      </c>
      <c r="AA355" s="15">
        <f t="shared" si="122"/>
        <v>48305</v>
      </c>
      <c r="AB355" s="14">
        <f t="shared" si="131"/>
        <v>-242.1902360002914</v>
      </c>
      <c r="AC355" s="14">
        <f t="shared" si="132"/>
        <v>1087.4418770929776</v>
      </c>
      <c r="AE355" s="14">
        <f t="shared" si="120"/>
        <v>-104.85958118138144</v>
      </c>
      <c r="AF355" s="14">
        <f t="shared" si="121"/>
        <v>470.8228608808479</v>
      </c>
      <c r="AH355" s="14">
        <f t="shared" si="133"/>
        <v>-213192.88826010024</v>
      </c>
      <c r="AI355" s="14">
        <f t="shared" si="134"/>
        <v>-30007.977295905057</v>
      </c>
      <c r="AK355" s="16">
        <f t="shared" si="123"/>
        <v>0</v>
      </c>
      <c r="AL355" s="16">
        <f t="shared" si="124"/>
        <v>0</v>
      </c>
      <c r="AM355" s="17">
        <f t="shared" si="125"/>
        <v>0</v>
      </c>
      <c r="AN355" s="17">
        <f t="shared" si="126"/>
        <v>0</v>
      </c>
    </row>
    <row r="356" spans="3:40" ht="12.75">
      <c r="C356" s="2">
        <f t="shared" si="127"/>
        <v>293</v>
      </c>
      <c r="D356" s="12">
        <f t="shared" si="128"/>
        <v>48335</v>
      </c>
      <c r="E356" s="12"/>
      <c r="F356" s="13">
        <f t="shared" si="129"/>
        <v>19896.37393391388</v>
      </c>
      <c r="G356" s="13">
        <f t="shared" si="108"/>
        <v>10910.045035196687</v>
      </c>
      <c r="H356" s="13"/>
      <c r="I356" s="14">
        <f t="shared" si="109"/>
        <v>2550.4521568046944</v>
      </c>
      <c r="J356" s="13">
        <f t="shared" si="110"/>
        <v>1395.6487613949425</v>
      </c>
      <c r="K356" s="14"/>
      <c r="L356" s="14">
        <f t="shared" si="111"/>
        <v>111.98744522452434</v>
      </c>
      <c r="M356" s="13">
        <f t="shared" si="112"/>
        <v>61.28134527142198</v>
      </c>
      <c r="N356" s="14"/>
      <c r="O356" s="14">
        <f t="shared" si="130"/>
        <v>2438.46471158017</v>
      </c>
      <c r="P356" s="13">
        <f t="shared" si="113"/>
        <v>1334.3674161235203</v>
      </c>
      <c r="R356" s="14">
        <f t="shared" si="114"/>
        <v>991.4711864623852</v>
      </c>
      <c r="S356" s="13">
        <f t="shared" si="115"/>
        <v>543.6666666666666</v>
      </c>
      <c r="U356" s="14">
        <f t="shared" si="116"/>
        <v>911.837387917583</v>
      </c>
      <c r="V356" s="13">
        <f t="shared" si="117"/>
        <v>500</v>
      </c>
      <c r="X356" s="14">
        <f t="shared" si="118"/>
        <v>2188.409731002199</v>
      </c>
      <c r="Y356" s="13">
        <f t="shared" si="119"/>
        <v>1200</v>
      </c>
      <c r="AA356" s="15">
        <f t="shared" si="122"/>
        <v>48335</v>
      </c>
      <c r="AB356" s="14">
        <f t="shared" si="131"/>
        <v>-239.31542806160905</v>
      </c>
      <c r="AC356" s="14">
        <f t="shared" si="132"/>
        <v>1095.0519880619113</v>
      </c>
      <c r="AE356" s="14">
        <f t="shared" si="120"/>
        <v>-103.31827738334208</v>
      </c>
      <c r="AF356" s="14">
        <f t="shared" si="121"/>
        <v>472.76051514169166</v>
      </c>
      <c r="AH356" s="14">
        <f t="shared" si="133"/>
        <v>-213296.20653748358</v>
      </c>
      <c r="AI356" s="14">
        <f t="shared" si="134"/>
        <v>-29535.216780763367</v>
      </c>
      <c r="AK356" s="16">
        <f t="shared" si="123"/>
        <v>0</v>
      </c>
      <c r="AL356" s="16">
        <f t="shared" si="124"/>
        <v>0</v>
      </c>
      <c r="AM356" s="17">
        <f t="shared" si="125"/>
        <v>0</v>
      </c>
      <c r="AN356" s="17">
        <f t="shared" si="126"/>
        <v>0</v>
      </c>
    </row>
    <row r="357" spans="3:40" ht="12.75">
      <c r="C357" s="2">
        <f t="shared" si="127"/>
        <v>294</v>
      </c>
      <c r="D357" s="12">
        <f t="shared" si="128"/>
        <v>48366</v>
      </c>
      <c r="E357" s="12"/>
      <c r="F357" s="13">
        <f t="shared" si="129"/>
        <v>17457.90922233371</v>
      </c>
      <c r="G357" s="13">
        <f t="shared" si="108"/>
        <v>9553.250907957019</v>
      </c>
      <c r="H357" s="13"/>
      <c r="I357" s="14">
        <f t="shared" si="109"/>
        <v>2550.4521568046944</v>
      </c>
      <c r="J357" s="13">
        <f t="shared" si="110"/>
        <v>1392.779862917398</v>
      </c>
      <c r="K357" s="14"/>
      <c r="L357" s="14">
        <f t="shared" si="111"/>
        <v>98.2624602485156</v>
      </c>
      <c r="M357" s="13">
        <f t="shared" si="112"/>
        <v>53.66027962912852</v>
      </c>
      <c r="N357" s="14"/>
      <c r="O357" s="14">
        <f t="shared" si="130"/>
        <v>2452.1896965561787</v>
      </c>
      <c r="P357" s="13">
        <f t="shared" si="113"/>
        <v>1339.1195832882695</v>
      </c>
      <c r="R357" s="14">
        <f t="shared" si="114"/>
        <v>993.5134547727645</v>
      </c>
      <c r="S357" s="13">
        <f t="shared" si="115"/>
        <v>543.6666666666666</v>
      </c>
      <c r="U357" s="14">
        <f t="shared" si="116"/>
        <v>913.7156236414144</v>
      </c>
      <c r="V357" s="13">
        <f t="shared" si="117"/>
        <v>500</v>
      </c>
      <c r="X357" s="14">
        <f t="shared" si="118"/>
        <v>2192.917496739394</v>
      </c>
      <c r="Y357" s="13">
        <f t="shared" si="119"/>
        <v>1200</v>
      </c>
      <c r="AA357" s="15">
        <f t="shared" si="122"/>
        <v>48366</v>
      </c>
      <c r="AB357" s="14">
        <f t="shared" si="131"/>
        <v>-236.4465295840646</v>
      </c>
      <c r="AC357" s="14">
        <f t="shared" si="132"/>
        <v>1102.673053704205</v>
      </c>
      <c r="AE357" s="14">
        <f t="shared" si="120"/>
        <v>-101.78748274174109</v>
      </c>
      <c r="AF357" s="14">
        <f t="shared" si="121"/>
        <v>474.6879331286411</v>
      </c>
      <c r="AH357" s="14">
        <f t="shared" si="133"/>
        <v>-213397.99402022533</v>
      </c>
      <c r="AI357" s="14">
        <f t="shared" si="134"/>
        <v>-29060.528847634727</v>
      </c>
      <c r="AK357" s="16">
        <f t="shared" si="123"/>
        <v>0</v>
      </c>
      <c r="AL357" s="16">
        <f t="shared" si="124"/>
        <v>0</v>
      </c>
      <c r="AM357" s="17">
        <f t="shared" si="125"/>
        <v>0</v>
      </c>
      <c r="AN357" s="17">
        <f t="shared" si="126"/>
        <v>0</v>
      </c>
    </row>
    <row r="358" spans="3:40" ht="12.75">
      <c r="C358" s="2">
        <f t="shared" si="127"/>
        <v>295</v>
      </c>
      <c r="D358" s="12">
        <f t="shared" si="128"/>
        <v>48396</v>
      </c>
      <c r="E358" s="12"/>
      <c r="F358" s="13">
        <f t="shared" si="129"/>
        <v>15005.719525777531</v>
      </c>
      <c r="G358" s="13">
        <f t="shared" si="108"/>
        <v>8194.493642363896</v>
      </c>
      <c r="H358" s="13"/>
      <c r="I358" s="14">
        <f t="shared" si="109"/>
        <v>2550.4521568046944</v>
      </c>
      <c r="J358" s="13">
        <f t="shared" si="110"/>
        <v>1389.9168617534922</v>
      </c>
      <c r="K358" s="14"/>
      <c r="L358" s="14">
        <f t="shared" si="111"/>
        <v>84.46022370856294</v>
      </c>
      <c r="M358" s="13">
        <f t="shared" si="112"/>
        <v>46.02818710666497</v>
      </c>
      <c r="N358" s="14"/>
      <c r="O358" s="14">
        <f t="shared" si="130"/>
        <v>2465.9919330961316</v>
      </c>
      <c r="P358" s="13">
        <f t="shared" si="113"/>
        <v>1343.8886746468274</v>
      </c>
      <c r="R358" s="14">
        <f t="shared" si="114"/>
        <v>995.5599298214823</v>
      </c>
      <c r="S358" s="13">
        <f t="shared" si="115"/>
        <v>543.6666666666666</v>
      </c>
      <c r="U358" s="14">
        <f t="shared" si="116"/>
        <v>915.5977282233131</v>
      </c>
      <c r="V358" s="13">
        <f t="shared" si="117"/>
        <v>500</v>
      </c>
      <c r="X358" s="14">
        <f t="shared" si="118"/>
        <v>2197.4345477359516</v>
      </c>
      <c r="Y358" s="13">
        <f t="shared" si="119"/>
        <v>1200</v>
      </c>
      <c r="AA358" s="15">
        <f t="shared" si="122"/>
        <v>48396</v>
      </c>
      <c r="AB358" s="14">
        <f t="shared" si="131"/>
        <v>-233.58352842015893</v>
      </c>
      <c r="AC358" s="14">
        <f t="shared" si="132"/>
        <v>1110.3051462266685</v>
      </c>
      <c r="AE358" s="14">
        <f t="shared" si="120"/>
        <v>-100.26713722184361</v>
      </c>
      <c r="AF358" s="14">
        <f t="shared" si="121"/>
        <v>476.6051750643076</v>
      </c>
      <c r="AH358" s="14">
        <f t="shared" si="133"/>
        <v>-213498.26115744718</v>
      </c>
      <c r="AI358" s="14">
        <f t="shared" si="134"/>
        <v>-28583.923672570418</v>
      </c>
      <c r="AK358" s="16">
        <f t="shared" si="123"/>
        <v>0</v>
      </c>
      <c r="AL358" s="16">
        <f t="shared" si="124"/>
        <v>0</v>
      </c>
      <c r="AM358" s="17">
        <f t="shared" si="125"/>
        <v>0</v>
      </c>
      <c r="AN358" s="17">
        <f t="shared" si="126"/>
        <v>0</v>
      </c>
    </row>
    <row r="359" spans="3:40" ht="12.75">
      <c r="C359" s="2">
        <f t="shared" si="127"/>
        <v>296</v>
      </c>
      <c r="D359" s="12">
        <f t="shared" si="128"/>
        <v>48427</v>
      </c>
      <c r="E359" s="12"/>
      <c r="F359" s="13">
        <f t="shared" si="129"/>
        <v>12539.7275926814</v>
      </c>
      <c r="G359" s="13">
        <f t="shared" si="108"/>
        <v>6833.760349654768</v>
      </c>
      <c r="H359" s="13"/>
      <c r="I359" s="14">
        <f t="shared" si="109"/>
        <v>2550.4521568046944</v>
      </c>
      <c r="J359" s="13">
        <f t="shared" si="110"/>
        <v>1387.0597457806941</v>
      </c>
      <c r="K359" s="14"/>
      <c r="L359" s="14">
        <f t="shared" si="111"/>
        <v>70.58030079150316</v>
      </c>
      <c r="M359" s="13">
        <f t="shared" si="112"/>
        <v>38.38499530829823</v>
      </c>
      <c r="N359" s="14"/>
      <c r="O359" s="14">
        <f t="shared" si="130"/>
        <v>2479.871856013191</v>
      </c>
      <c r="P359" s="13">
        <f t="shared" si="113"/>
        <v>1348.6747504723958</v>
      </c>
      <c r="R359" s="14">
        <f t="shared" si="114"/>
        <v>997.6106202737308</v>
      </c>
      <c r="S359" s="13">
        <f t="shared" si="115"/>
        <v>543.6666666666666</v>
      </c>
      <c r="U359" s="14">
        <f t="shared" si="116"/>
        <v>917.4837096324932</v>
      </c>
      <c r="V359" s="13">
        <f t="shared" si="117"/>
        <v>500</v>
      </c>
      <c r="X359" s="14">
        <f t="shared" si="118"/>
        <v>2201.9609031179834</v>
      </c>
      <c r="Y359" s="13">
        <f t="shared" si="119"/>
        <v>1200</v>
      </c>
      <c r="AA359" s="15">
        <f t="shared" si="122"/>
        <v>48427</v>
      </c>
      <c r="AB359" s="14">
        <f t="shared" si="131"/>
        <v>-230.72641244736087</v>
      </c>
      <c r="AC359" s="14">
        <f t="shared" si="132"/>
        <v>1117.948338025035</v>
      </c>
      <c r="AE359" s="14">
        <f t="shared" si="120"/>
        <v>-98.7571811079022</v>
      </c>
      <c r="AF359" s="14">
        <f t="shared" si="121"/>
        <v>478.51230085244407</v>
      </c>
      <c r="AH359" s="14">
        <f t="shared" si="133"/>
        <v>-213597.0183385551</v>
      </c>
      <c r="AI359" s="14">
        <f t="shared" si="134"/>
        <v>-28105.411371717975</v>
      </c>
      <c r="AK359" s="16">
        <f t="shared" si="123"/>
        <v>0</v>
      </c>
      <c r="AL359" s="16">
        <f t="shared" si="124"/>
        <v>0</v>
      </c>
      <c r="AM359" s="17">
        <f t="shared" si="125"/>
        <v>0</v>
      </c>
      <c r="AN359" s="17">
        <f t="shared" si="126"/>
        <v>0</v>
      </c>
    </row>
    <row r="360" spans="3:40" ht="12.75">
      <c r="C360" s="2">
        <f t="shared" si="127"/>
        <v>297</v>
      </c>
      <c r="D360" s="12">
        <f t="shared" si="128"/>
        <v>48458</v>
      </c>
      <c r="E360" s="12"/>
      <c r="F360" s="13">
        <f t="shared" si="129"/>
        <v>10059.855736668209</v>
      </c>
      <c r="G360" s="13">
        <f t="shared" si="108"/>
        <v>5471.038107288043</v>
      </c>
      <c r="H360" s="13"/>
      <c r="I360" s="14">
        <f t="shared" si="109"/>
        <v>2550.4521568046944</v>
      </c>
      <c r="J360" s="13">
        <f t="shared" si="110"/>
        <v>1384.2085029013929</v>
      </c>
      <c r="K360" s="14"/>
      <c r="L360" s="14">
        <f t="shared" si="111"/>
        <v>56.62225423681184</v>
      </c>
      <c r="M360" s="13">
        <f t="shared" si="112"/>
        <v>30.730631648559573</v>
      </c>
      <c r="N360" s="14"/>
      <c r="O360" s="14">
        <f t="shared" si="130"/>
        <v>2493.8299025678825</v>
      </c>
      <c r="P360" s="13">
        <f t="shared" si="113"/>
        <v>1353.4778712528332</v>
      </c>
      <c r="R360" s="14">
        <f t="shared" si="114"/>
        <v>999.6655348125512</v>
      </c>
      <c r="S360" s="13">
        <f t="shared" si="115"/>
        <v>543.6666666666666</v>
      </c>
      <c r="U360" s="14">
        <f t="shared" si="116"/>
        <v>919.3735758545843</v>
      </c>
      <c r="V360" s="13">
        <f t="shared" si="117"/>
        <v>500</v>
      </c>
      <c r="X360" s="14">
        <f t="shared" si="118"/>
        <v>2206.496582051002</v>
      </c>
      <c r="Y360" s="13">
        <f t="shared" si="119"/>
        <v>1200</v>
      </c>
      <c r="AA360" s="15">
        <f t="shared" si="122"/>
        <v>48458</v>
      </c>
      <c r="AB360" s="14">
        <f t="shared" si="131"/>
        <v>-227.8751695680594</v>
      </c>
      <c r="AC360" s="14">
        <f t="shared" si="132"/>
        <v>1125.6027016847738</v>
      </c>
      <c r="AE360" s="14">
        <f t="shared" si="120"/>
        <v>-97.25755500152226</v>
      </c>
      <c r="AF360" s="14">
        <f t="shared" si="121"/>
        <v>480.40937007958024</v>
      </c>
      <c r="AH360" s="14">
        <f t="shared" si="133"/>
        <v>-213694.27589355662</v>
      </c>
      <c r="AI360" s="14">
        <f t="shared" si="134"/>
        <v>-27625.002001638393</v>
      </c>
      <c r="AK360" s="16">
        <f t="shared" si="123"/>
        <v>0</v>
      </c>
      <c r="AL360" s="16">
        <f t="shared" si="124"/>
        <v>0</v>
      </c>
      <c r="AM360" s="17">
        <f t="shared" si="125"/>
        <v>0</v>
      </c>
      <c r="AN360" s="17">
        <f t="shared" si="126"/>
        <v>0</v>
      </c>
    </row>
    <row r="361" spans="3:40" ht="12.75">
      <c r="C361" s="2">
        <f t="shared" si="127"/>
        <v>298</v>
      </c>
      <c r="D361" s="12">
        <f t="shared" si="128"/>
        <v>48488</v>
      </c>
      <c r="E361" s="12"/>
      <c r="F361" s="13">
        <f t="shared" si="129"/>
        <v>7566.025834100326</v>
      </c>
      <c r="G361" s="13">
        <f t="shared" si="108"/>
        <v>4106.313958797879</v>
      </c>
      <c r="H361" s="13"/>
      <c r="I361" s="14">
        <f t="shared" si="109"/>
        <v>2550.4521568046944</v>
      </c>
      <c r="J361" s="13">
        <f t="shared" si="110"/>
        <v>1381.3631210428457</v>
      </c>
      <c r="K361" s="14"/>
      <c r="L361" s="14">
        <f t="shared" si="111"/>
        <v>42.58564432282819</v>
      </c>
      <c r="M361" s="13">
        <f t="shared" si="112"/>
        <v>23.065023351428906</v>
      </c>
      <c r="N361" s="14"/>
      <c r="O361" s="14">
        <f t="shared" si="130"/>
        <v>2507.8665124818663</v>
      </c>
      <c r="P361" s="13">
        <f t="shared" si="113"/>
        <v>1358.2980976914168</v>
      </c>
      <c r="R361" s="14">
        <f t="shared" si="114"/>
        <v>1001.7246821388699</v>
      </c>
      <c r="S361" s="13">
        <f t="shared" si="115"/>
        <v>543.6666666666666</v>
      </c>
      <c r="U361" s="14">
        <f t="shared" si="116"/>
        <v>921.2673348916645</v>
      </c>
      <c r="V361" s="13">
        <f t="shared" si="117"/>
        <v>500</v>
      </c>
      <c r="X361" s="14">
        <f t="shared" si="118"/>
        <v>2211.041603739995</v>
      </c>
      <c r="Y361" s="13">
        <f t="shared" si="119"/>
        <v>1200</v>
      </c>
      <c r="AA361" s="15">
        <f t="shared" si="122"/>
        <v>48488</v>
      </c>
      <c r="AB361" s="14">
        <f t="shared" si="131"/>
        <v>-225.02978770951222</v>
      </c>
      <c r="AC361" s="14">
        <f t="shared" si="132"/>
        <v>1133.2683099819046</v>
      </c>
      <c r="AE361" s="14">
        <f t="shared" si="120"/>
        <v>-95.76819982003458</v>
      </c>
      <c r="AF361" s="14">
        <f t="shared" si="121"/>
        <v>482.29644201665053</v>
      </c>
      <c r="AH361" s="14">
        <f t="shared" si="133"/>
        <v>-213790.04409337667</v>
      </c>
      <c r="AI361" s="14">
        <f t="shared" si="134"/>
        <v>-27142.705559621743</v>
      </c>
      <c r="AK361" s="16">
        <f t="shared" si="123"/>
        <v>0</v>
      </c>
      <c r="AL361" s="16">
        <f t="shared" si="124"/>
        <v>0</v>
      </c>
      <c r="AM361" s="17">
        <f t="shared" si="125"/>
        <v>0</v>
      </c>
      <c r="AN361" s="17">
        <f t="shared" si="126"/>
        <v>0</v>
      </c>
    </row>
    <row r="362" spans="3:40" ht="12.75">
      <c r="C362" s="2">
        <f t="shared" si="127"/>
        <v>299</v>
      </c>
      <c r="D362" s="12">
        <f t="shared" si="128"/>
        <v>48519</v>
      </c>
      <c r="E362" s="12"/>
      <c r="F362" s="13">
        <f t="shared" si="129"/>
        <v>5058.15932161846</v>
      </c>
      <c r="G362" s="13">
        <f t="shared" si="108"/>
        <v>2739.5749136484956</v>
      </c>
      <c r="H362" s="13"/>
      <c r="I362" s="14">
        <f t="shared" si="109"/>
        <v>2550.4521568046944</v>
      </c>
      <c r="J362" s="13">
        <f t="shared" si="110"/>
        <v>1378.5235881571257</v>
      </c>
      <c r="K362" s="14"/>
      <c r="L362" s="14">
        <f t="shared" si="111"/>
        <v>28.470028852902455</v>
      </c>
      <c r="M362" s="13">
        <f t="shared" si="112"/>
        <v>15.388097449516428</v>
      </c>
      <c r="N362" s="14"/>
      <c r="O362" s="14">
        <f t="shared" si="130"/>
        <v>2521.982127951792</v>
      </c>
      <c r="P362" s="13">
        <f t="shared" si="113"/>
        <v>1363.1354907076093</v>
      </c>
      <c r="R362" s="14">
        <f t="shared" si="114"/>
        <v>1003.7880709715362</v>
      </c>
      <c r="S362" s="13">
        <f t="shared" si="115"/>
        <v>543.6666666666666</v>
      </c>
      <c r="U362" s="14">
        <f t="shared" si="116"/>
        <v>923.1649947622957</v>
      </c>
      <c r="V362" s="13">
        <f t="shared" si="117"/>
        <v>500</v>
      </c>
      <c r="X362" s="14">
        <f t="shared" si="118"/>
        <v>2215.59598742951</v>
      </c>
      <c r="Y362" s="13">
        <f t="shared" si="119"/>
        <v>1200</v>
      </c>
      <c r="AA362" s="15">
        <f t="shared" si="122"/>
        <v>48519</v>
      </c>
      <c r="AB362" s="14">
        <f t="shared" si="131"/>
        <v>-222.1902548237922</v>
      </c>
      <c r="AC362" s="14">
        <f t="shared" si="132"/>
        <v>1140.945235883817</v>
      </c>
      <c r="AE362" s="14">
        <f t="shared" si="120"/>
        <v>-94.28905679487444</v>
      </c>
      <c r="AF362" s="14">
        <f t="shared" si="121"/>
        <v>484.1735756206131</v>
      </c>
      <c r="AH362" s="14">
        <f t="shared" si="133"/>
        <v>-213884.33315017153</v>
      </c>
      <c r="AI362" s="14">
        <f t="shared" si="134"/>
        <v>-26658.53198400113</v>
      </c>
      <c r="AK362" s="16">
        <f t="shared" si="123"/>
        <v>0</v>
      </c>
      <c r="AL362" s="16">
        <f t="shared" si="124"/>
        <v>0</v>
      </c>
      <c r="AM362" s="17">
        <f t="shared" si="125"/>
        <v>0</v>
      </c>
      <c r="AN362" s="17">
        <f t="shared" si="126"/>
        <v>0</v>
      </c>
    </row>
    <row r="363" spans="3:40" ht="12.75">
      <c r="C363" s="2">
        <f t="shared" si="127"/>
        <v>300</v>
      </c>
      <c r="D363" s="12">
        <f t="shared" si="128"/>
        <v>48549</v>
      </c>
      <c r="E363" s="12"/>
      <c r="F363" s="13">
        <f t="shared" si="129"/>
        <v>2536.1771936666682</v>
      </c>
      <c r="G363" s="13">
        <f t="shared" si="108"/>
        <v>1370.8079470880157</v>
      </c>
      <c r="H363" s="13"/>
      <c r="I363" s="14">
        <f t="shared" si="109"/>
        <v>2550.4521568046944</v>
      </c>
      <c r="J363" s="13">
        <f t="shared" si="110"/>
        <v>1375.6898922210712</v>
      </c>
      <c r="K363" s="14"/>
      <c r="L363" s="14">
        <f t="shared" si="111"/>
        <v>14.274963141465413</v>
      </c>
      <c r="M363" s="13">
        <f t="shared" si="112"/>
        <v>7.699780783241773</v>
      </c>
      <c r="N363" s="14"/>
      <c r="O363" s="14">
        <f t="shared" si="130"/>
        <v>2536.177193663229</v>
      </c>
      <c r="P363" s="13">
        <f t="shared" si="113"/>
        <v>1367.9901114378295</v>
      </c>
      <c r="R363" s="14">
        <f t="shared" si="114"/>
        <v>1005.855710047359</v>
      </c>
      <c r="S363" s="13">
        <f t="shared" si="115"/>
        <v>543.6666666666666</v>
      </c>
      <c r="U363" s="14">
        <f t="shared" si="116"/>
        <v>925.0665635015565</v>
      </c>
      <c r="V363" s="13">
        <f t="shared" si="117"/>
        <v>500</v>
      </c>
      <c r="X363" s="14">
        <f t="shared" si="118"/>
        <v>2220.1597524037356</v>
      </c>
      <c r="Y363" s="13">
        <f t="shared" si="119"/>
        <v>1200</v>
      </c>
      <c r="AA363" s="15">
        <f t="shared" si="122"/>
        <v>48549</v>
      </c>
      <c r="AB363" s="14">
        <f t="shared" si="131"/>
        <v>-219.35655888773772</v>
      </c>
      <c r="AC363" s="14">
        <f t="shared" si="132"/>
        <v>1148.6335525500917</v>
      </c>
      <c r="AE363" s="14">
        <f t="shared" si="120"/>
        <v>-92.82006746997122</v>
      </c>
      <c r="AF363" s="14">
        <f t="shared" si="121"/>
        <v>486.0408295360628</v>
      </c>
      <c r="AH363" s="14">
        <f t="shared" si="133"/>
        <v>-213977.1532176415</v>
      </c>
      <c r="AI363" s="14">
        <f t="shared" si="134"/>
        <v>-26172.491154465068</v>
      </c>
      <c r="AK363" s="16">
        <f t="shared" si="123"/>
        <v>0</v>
      </c>
      <c r="AL363" s="16">
        <f t="shared" si="124"/>
        <v>0</v>
      </c>
      <c r="AM363" s="17">
        <f t="shared" si="125"/>
        <v>0</v>
      </c>
      <c r="AN363" s="17">
        <f t="shared" si="126"/>
        <v>0</v>
      </c>
    </row>
    <row r="364" spans="3:40" ht="12.75">
      <c r="C364" s="2">
        <f t="shared" si="127"/>
        <v>301</v>
      </c>
      <c r="D364" s="12">
        <f t="shared" si="128"/>
        <v>48580</v>
      </c>
      <c r="E364" s="12"/>
      <c r="F364" s="13">
        <f>F363-I363+L363</f>
        <v>3.439289741891116E-09</v>
      </c>
      <c r="G364" s="13">
        <f t="shared" si="108"/>
        <v>1.8551205211655107E-09</v>
      </c>
      <c r="H364" s="13"/>
      <c r="I364" s="14">
        <f t="shared" si="109"/>
        <v>0</v>
      </c>
      <c r="J364" s="13">
        <f t="shared" si="110"/>
        <v>0</v>
      </c>
      <c r="K364" s="14"/>
      <c r="L364" s="14">
        <f t="shared" si="111"/>
        <v>1.935816409867475E-11</v>
      </c>
      <c r="M364" s="13">
        <f t="shared" si="112"/>
        <v>1.0420147745576612E-11</v>
      </c>
      <c r="N364" s="14"/>
      <c r="O364" s="14">
        <f>I364-L364</f>
        <v>-1.935816409867475E-11</v>
      </c>
      <c r="P364" s="13">
        <f t="shared" si="113"/>
        <v>-1.0420147745576612E-11</v>
      </c>
      <c r="R364" s="14">
        <f t="shared" si="114"/>
        <v>1007.927608121144</v>
      </c>
      <c r="S364" s="13">
        <f t="shared" si="115"/>
        <v>543.6666666666666</v>
      </c>
      <c r="U364" s="14">
        <f t="shared" si="116"/>
        <v>926.9720491610767</v>
      </c>
      <c r="V364" s="13">
        <f t="shared" si="117"/>
        <v>500</v>
      </c>
      <c r="X364" s="14">
        <f t="shared" si="118"/>
        <v>2224.732917986584</v>
      </c>
      <c r="Y364" s="13">
        <f t="shared" si="119"/>
        <v>1200</v>
      </c>
      <c r="AA364" s="15">
        <f t="shared" si="122"/>
        <v>48580</v>
      </c>
      <c r="AB364" s="14">
        <f t="shared" si="131"/>
        <v>1156.3333333333335</v>
      </c>
      <c r="AC364" s="14">
        <f t="shared" si="132"/>
        <v>1156.333333333323</v>
      </c>
      <c r="AE364" s="14">
        <f t="shared" si="120"/>
        <v>487.8982620968369</v>
      </c>
      <c r="AF364" s="14">
        <f t="shared" si="121"/>
        <v>487.8982620968325</v>
      </c>
      <c r="AH364" s="14">
        <f t="shared" si="133"/>
        <v>-213489.25495554466</v>
      </c>
      <c r="AI364" s="14">
        <f t="shared" si="134"/>
        <v>-25684.592892368237</v>
      </c>
      <c r="AK364" s="16">
        <f t="shared" si="123"/>
        <v>0</v>
      </c>
      <c r="AL364" s="16">
        <f t="shared" si="124"/>
        <v>0</v>
      </c>
      <c r="AM364" s="17">
        <f t="shared" si="125"/>
        <v>0</v>
      </c>
      <c r="AN364" s="17">
        <f t="shared" si="126"/>
        <v>0</v>
      </c>
    </row>
    <row r="365" spans="3:40" ht="12.75">
      <c r="C365" s="2">
        <f t="shared" si="127"/>
        <v>302</v>
      </c>
      <c r="D365" s="12">
        <f t="shared" si="128"/>
        <v>48611</v>
      </c>
      <c r="E365" s="12"/>
      <c r="F365" s="13">
        <f>F364-I364+L364</f>
        <v>3.458647905989791E-09</v>
      </c>
      <c r="G365" s="13">
        <f t="shared" si="108"/>
        <v>1.861727279334823E-09</v>
      </c>
      <c r="H365" s="13"/>
      <c r="I365" s="14">
        <f t="shared" si="109"/>
        <v>0</v>
      </c>
      <c r="J365" s="13">
        <f t="shared" si="110"/>
        <v>0</v>
      </c>
      <c r="K365" s="14"/>
      <c r="L365" s="14">
        <f t="shared" si="111"/>
        <v>1.9467122210783435E-11</v>
      </c>
      <c r="M365" s="13">
        <f t="shared" si="112"/>
        <v>1.0457257677496429E-11</v>
      </c>
      <c r="N365" s="14"/>
      <c r="O365" s="14">
        <f>I365-L365</f>
        <v>-1.9467122210783435E-11</v>
      </c>
      <c r="P365" s="13">
        <f t="shared" si="113"/>
        <v>-1.0457257677496429E-11</v>
      </c>
      <c r="R365" s="14">
        <f t="shared" si="114"/>
        <v>1010.003773965727</v>
      </c>
      <c r="S365" s="13">
        <f t="shared" si="115"/>
        <v>543.6666666666666</v>
      </c>
      <c r="U365" s="14">
        <f t="shared" si="116"/>
        <v>928.8814598090685</v>
      </c>
      <c r="V365" s="13">
        <f t="shared" si="117"/>
        <v>500</v>
      </c>
      <c r="X365" s="14">
        <f t="shared" si="118"/>
        <v>2229.3155035417644</v>
      </c>
      <c r="Y365" s="13">
        <f t="shared" si="119"/>
        <v>1200</v>
      </c>
      <c r="AA365" s="15">
        <f t="shared" si="122"/>
        <v>48611</v>
      </c>
      <c r="AB365" s="14">
        <f t="shared" si="131"/>
        <v>1156.3333333333335</v>
      </c>
      <c r="AC365" s="14">
        <f t="shared" si="132"/>
        <v>1156.333333333323</v>
      </c>
      <c r="AE365" s="14">
        <f t="shared" si="120"/>
        <v>486.5015653759702</v>
      </c>
      <c r="AF365" s="14">
        <f t="shared" si="121"/>
        <v>486.5015653759658</v>
      </c>
      <c r="AH365" s="14">
        <f t="shared" si="133"/>
        <v>-213002.75339016868</v>
      </c>
      <c r="AI365" s="14">
        <f t="shared" si="134"/>
        <v>-25198.09132699227</v>
      </c>
      <c r="AK365" s="16">
        <f t="shared" si="123"/>
        <v>0</v>
      </c>
      <c r="AL365" s="16">
        <f t="shared" si="124"/>
        <v>0</v>
      </c>
      <c r="AM365" s="17">
        <f t="shared" si="125"/>
        <v>0</v>
      </c>
      <c r="AN365" s="17">
        <f t="shared" si="126"/>
        <v>0</v>
      </c>
    </row>
    <row r="366" spans="3:40" ht="12.75">
      <c r="C366" s="2">
        <f t="shared" si="127"/>
        <v>303</v>
      </c>
      <c r="D366" s="12">
        <f t="shared" si="128"/>
        <v>48639</v>
      </c>
      <c r="E366" s="12"/>
      <c r="F366" s="13">
        <f aca="true" t="shared" si="135" ref="F366:F429">F365-I365+L365</f>
        <v>3.4781150282005744E-09</v>
      </c>
      <c r="G366" s="13">
        <f t="shared" si="108"/>
        <v>1.8683575665703095E-09</v>
      </c>
      <c r="H366" s="13"/>
      <c r="I366" s="14">
        <f t="shared" si="109"/>
        <v>0</v>
      </c>
      <c r="J366" s="13">
        <f t="shared" si="110"/>
        <v>0</v>
      </c>
      <c r="K366" s="14"/>
      <c r="L366" s="14">
        <f t="shared" si="111"/>
        <v>1.957669359748437E-11</v>
      </c>
      <c r="M366" s="13">
        <f t="shared" si="112"/>
        <v>1.0494499771366417E-11</v>
      </c>
      <c r="N366" s="14"/>
      <c r="O366" s="14">
        <f aca="true" t="shared" si="136" ref="O366:O429">I366-L366</f>
        <v>-1.957669359748437E-11</v>
      </c>
      <c r="P366" s="13">
        <f t="shared" si="113"/>
        <v>-1.0494499771366417E-11</v>
      </c>
      <c r="R366" s="14">
        <f t="shared" si="114"/>
        <v>1012.0842163720198</v>
      </c>
      <c r="S366" s="13">
        <f t="shared" si="115"/>
        <v>543.6666666666666</v>
      </c>
      <c r="U366" s="14">
        <f t="shared" si="116"/>
        <v>930.7948035303677</v>
      </c>
      <c r="V366" s="13">
        <f t="shared" si="117"/>
        <v>500</v>
      </c>
      <c r="X366" s="14">
        <f t="shared" si="118"/>
        <v>2233.9075284728824</v>
      </c>
      <c r="Y366" s="13">
        <f t="shared" si="119"/>
        <v>1200</v>
      </c>
      <c r="AA366" s="15">
        <f t="shared" si="122"/>
        <v>48639</v>
      </c>
      <c r="AB366" s="14">
        <f t="shared" si="131"/>
        <v>1156.3333333333335</v>
      </c>
      <c r="AC366" s="14">
        <f t="shared" si="132"/>
        <v>1156.333333333323</v>
      </c>
      <c r="AE366" s="14">
        <f t="shared" si="120"/>
        <v>485.10886695122724</v>
      </c>
      <c r="AF366" s="14">
        <f t="shared" si="121"/>
        <v>485.1088669512228</v>
      </c>
      <c r="AH366" s="14">
        <f t="shared" si="133"/>
        <v>-212517.64452321746</v>
      </c>
      <c r="AI366" s="14">
        <f t="shared" si="134"/>
        <v>-24712.98246004105</v>
      </c>
      <c r="AK366" s="16">
        <f t="shared" si="123"/>
        <v>0</v>
      </c>
      <c r="AL366" s="16">
        <f t="shared" si="124"/>
        <v>0</v>
      </c>
      <c r="AM366" s="17">
        <f t="shared" si="125"/>
        <v>0</v>
      </c>
      <c r="AN366" s="17">
        <f t="shared" si="126"/>
        <v>0</v>
      </c>
    </row>
    <row r="367" spans="3:40" ht="12.75">
      <c r="C367" s="2">
        <f t="shared" si="127"/>
        <v>304</v>
      </c>
      <c r="D367" s="12">
        <f t="shared" si="128"/>
        <v>48670</v>
      </c>
      <c r="E367" s="12"/>
      <c r="F367" s="13">
        <f t="shared" si="135"/>
        <v>3.497691721798059E-09</v>
      </c>
      <c r="G367" s="13">
        <f t="shared" si="108"/>
        <v>1.875011466667526E-09</v>
      </c>
      <c r="H367" s="13"/>
      <c r="I367" s="14">
        <f t="shared" si="109"/>
        <v>0</v>
      </c>
      <c r="J367" s="13">
        <f t="shared" si="110"/>
        <v>0</v>
      </c>
      <c r="K367" s="14"/>
      <c r="L367" s="14">
        <f t="shared" si="111"/>
        <v>1.9686881710615307E-11</v>
      </c>
      <c r="M367" s="13">
        <f t="shared" si="112"/>
        <v>1.053187449786329E-11</v>
      </c>
      <c r="N367" s="14"/>
      <c r="O367" s="14">
        <f t="shared" si="136"/>
        <v>-1.9686881710615307E-11</v>
      </c>
      <c r="P367" s="13">
        <f t="shared" si="113"/>
        <v>-1.053187449786329E-11</v>
      </c>
      <c r="R367" s="14">
        <f t="shared" si="114"/>
        <v>1014.1689441490383</v>
      </c>
      <c r="S367" s="13">
        <f t="shared" si="115"/>
        <v>543.6666666666666</v>
      </c>
      <c r="U367" s="14">
        <f t="shared" si="116"/>
        <v>932.7120884264608</v>
      </c>
      <c r="V367" s="13">
        <f t="shared" si="117"/>
        <v>500</v>
      </c>
      <c r="X367" s="14">
        <f t="shared" si="118"/>
        <v>2238.509012223506</v>
      </c>
      <c r="Y367" s="13">
        <f t="shared" si="119"/>
        <v>1200</v>
      </c>
      <c r="AA367" s="15">
        <f t="shared" si="122"/>
        <v>48670</v>
      </c>
      <c r="AB367" s="14">
        <f t="shared" si="131"/>
        <v>1156.3333333333335</v>
      </c>
      <c r="AC367" s="14">
        <f t="shared" si="132"/>
        <v>1156.333333333323</v>
      </c>
      <c r="AE367" s="14">
        <f t="shared" si="120"/>
        <v>483.7201553767646</v>
      </c>
      <c r="AF367" s="14">
        <f t="shared" si="121"/>
        <v>483.7201553767602</v>
      </c>
      <c r="AH367" s="14">
        <f t="shared" si="133"/>
        <v>-212033.9243678407</v>
      </c>
      <c r="AI367" s="14">
        <f t="shared" si="134"/>
        <v>-24229.26230466429</v>
      </c>
      <c r="AK367" s="16">
        <f t="shared" si="123"/>
        <v>0</v>
      </c>
      <c r="AL367" s="16">
        <f t="shared" si="124"/>
        <v>0</v>
      </c>
      <c r="AM367" s="17">
        <f t="shared" si="125"/>
        <v>0</v>
      </c>
      <c r="AN367" s="17">
        <f t="shared" si="126"/>
        <v>0</v>
      </c>
    </row>
    <row r="368" spans="3:40" ht="12.75">
      <c r="C368" s="2">
        <f t="shared" si="127"/>
        <v>305</v>
      </c>
      <c r="D368" s="12">
        <f t="shared" si="128"/>
        <v>48700</v>
      </c>
      <c r="E368" s="12"/>
      <c r="F368" s="13">
        <f t="shared" si="135"/>
        <v>3.5173786035086744E-09</v>
      </c>
      <c r="G368" s="13">
        <f t="shared" si="108"/>
        <v>1.8816890637204515E-09</v>
      </c>
      <c r="H368" s="13"/>
      <c r="I368" s="14">
        <f t="shared" si="109"/>
        <v>0</v>
      </c>
      <c r="J368" s="13">
        <f t="shared" si="110"/>
        <v>0</v>
      </c>
      <c r="K368" s="14"/>
      <c r="L368" s="14">
        <f t="shared" si="111"/>
        <v>1.9797690021442806E-11</v>
      </c>
      <c r="M368" s="13">
        <f t="shared" si="112"/>
        <v>1.0569382329340024E-11</v>
      </c>
      <c r="N368" s="14"/>
      <c r="O368" s="14">
        <f t="shared" si="136"/>
        <v>-1.9797690021442806E-11</v>
      </c>
      <c r="P368" s="13">
        <f t="shared" si="113"/>
        <v>-1.0569382329340024E-11</v>
      </c>
      <c r="R368" s="14">
        <f t="shared" si="114"/>
        <v>1016.2579661239447</v>
      </c>
      <c r="S368" s="13">
        <f t="shared" si="115"/>
        <v>543.6666666666666</v>
      </c>
      <c r="U368" s="14">
        <f t="shared" si="116"/>
        <v>934.6333226155225</v>
      </c>
      <c r="V368" s="13">
        <f t="shared" si="117"/>
        <v>500</v>
      </c>
      <c r="X368" s="14">
        <f t="shared" si="118"/>
        <v>2243.1199742772537</v>
      </c>
      <c r="Y368" s="13">
        <f t="shared" si="119"/>
        <v>1200</v>
      </c>
      <c r="AA368" s="15">
        <f t="shared" si="122"/>
        <v>48700</v>
      </c>
      <c r="AB368" s="14">
        <f t="shared" si="131"/>
        <v>1156.3333333333335</v>
      </c>
      <c r="AC368" s="14">
        <f t="shared" si="132"/>
        <v>1156.333333333323</v>
      </c>
      <c r="AE368" s="14">
        <f t="shared" si="120"/>
        <v>482.3354192395046</v>
      </c>
      <c r="AF368" s="14">
        <f t="shared" si="121"/>
        <v>482.33541923950025</v>
      </c>
      <c r="AH368" s="14">
        <f t="shared" si="133"/>
        <v>-211551.5889486012</v>
      </c>
      <c r="AI368" s="14">
        <f t="shared" si="134"/>
        <v>-23746.92688542479</v>
      </c>
      <c r="AK368" s="16">
        <f t="shared" si="123"/>
        <v>0</v>
      </c>
      <c r="AL368" s="16">
        <f t="shared" si="124"/>
        <v>0</v>
      </c>
      <c r="AM368" s="17">
        <f t="shared" si="125"/>
        <v>0</v>
      </c>
      <c r="AN368" s="17">
        <f t="shared" si="126"/>
        <v>0</v>
      </c>
    </row>
    <row r="369" spans="3:40" ht="12.75">
      <c r="C369" s="2">
        <f t="shared" si="127"/>
        <v>306</v>
      </c>
      <c r="D369" s="12">
        <f t="shared" si="128"/>
        <v>48731</v>
      </c>
      <c r="E369" s="12"/>
      <c r="F369" s="13">
        <f t="shared" si="135"/>
        <v>3.537176293530117E-09</v>
      </c>
      <c r="G369" s="13">
        <f t="shared" si="108"/>
        <v>1.8883904421225544E-09</v>
      </c>
      <c r="H369" s="13"/>
      <c r="I369" s="14">
        <f t="shared" si="109"/>
        <v>0</v>
      </c>
      <c r="J369" s="13">
        <f t="shared" si="110"/>
        <v>0</v>
      </c>
      <c r="K369" s="14"/>
      <c r="L369" s="14">
        <f t="shared" si="111"/>
        <v>1.9909122020771558E-11</v>
      </c>
      <c r="M369" s="13">
        <f t="shared" si="112"/>
        <v>1.0607023739831815E-11</v>
      </c>
      <c r="N369" s="14"/>
      <c r="O369" s="14">
        <f t="shared" si="136"/>
        <v>-1.9909122020771558E-11</v>
      </c>
      <c r="P369" s="13">
        <f t="shared" si="113"/>
        <v>-1.0607023739831815E-11</v>
      </c>
      <c r="R369" s="14">
        <f t="shared" si="114"/>
        <v>1018.3512911420836</v>
      </c>
      <c r="S369" s="13">
        <f t="shared" si="115"/>
        <v>543.6666666666666</v>
      </c>
      <c r="U369" s="14">
        <f t="shared" si="116"/>
        <v>936.5585142324497</v>
      </c>
      <c r="V369" s="13">
        <f t="shared" si="117"/>
        <v>500</v>
      </c>
      <c r="X369" s="14">
        <f t="shared" si="118"/>
        <v>2247.7404341578795</v>
      </c>
      <c r="Y369" s="13">
        <f t="shared" si="119"/>
        <v>1200</v>
      </c>
      <c r="AA369" s="15">
        <f t="shared" si="122"/>
        <v>48731</v>
      </c>
      <c r="AB369" s="14">
        <f t="shared" si="131"/>
        <v>1156.3333333333335</v>
      </c>
      <c r="AC369" s="14">
        <f t="shared" si="132"/>
        <v>1156.3333333333228</v>
      </c>
      <c r="AE369" s="14">
        <f t="shared" si="120"/>
        <v>480.9546471590417</v>
      </c>
      <c r="AF369" s="14">
        <f t="shared" si="121"/>
        <v>480.9546471590373</v>
      </c>
      <c r="AH369" s="14">
        <f t="shared" si="133"/>
        <v>-211070.63430144216</v>
      </c>
      <c r="AI369" s="14">
        <f t="shared" si="134"/>
        <v>-23265.972238265753</v>
      </c>
      <c r="AK369" s="16">
        <f t="shared" si="123"/>
        <v>0</v>
      </c>
      <c r="AL369" s="16">
        <f t="shared" si="124"/>
        <v>0</v>
      </c>
      <c r="AM369" s="17">
        <f t="shared" si="125"/>
        <v>0</v>
      </c>
      <c r="AN369" s="17">
        <f t="shared" si="126"/>
        <v>0</v>
      </c>
    </row>
    <row r="370" spans="3:40" ht="12.75">
      <c r="C370" s="2">
        <f t="shared" si="127"/>
        <v>307</v>
      </c>
      <c r="D370" s="12">
        <f t="shared" si="128"/>
        <v>48761</v>
      </c>
      <c r="E370" s="12"/>
      <c r="F370" s="13">
        <f t="shared" si="135"/>
        <v>3.5570854155508888E-09</v>
      </c>
      <c r="G370" s="13">
        <f t="shared" si="108"/>
        <v>1.89511568656786E-09</v>
      </c>
      <c r="H370" s="13"/>
      <c r="I370" s="14">
        <f t="shared" si="109"/>
        <v>0</v>
      </c>
      <c r="J370" s="13">
        <f t="shared" si="110"/>
        <v>0</v>
      </c>
      <c r="K370" s="14"/>
      <c r="L370" s="14">
        <f t="shared" si="111"/>
        <v>2.0021181219054373E-11</v>
      </c>
      <c r="M370" s="13">
        <f t="shared" si="112"/>
        <v>1.064479920506206E-11</v>
      </c>
      <c r="N370" s="14"/>
      <c r="O370" s="14">
        <f t="shared" si="136"/>
        <v>-2.0021181219054373E-11</v>
      </c>
      <c r="P370" s="13">
        <f t="shared" si="113"/>
        <v>-1.064479920506206E-11</v>
      </c>
      <c r="R370" s="14">
        <f t="shared" si="114"/>
        <v>1020.4489280670194</v>
      </c>
      <c r="S370" s="13">
        <f t="shared" si="115"/>
        <v>543.6666666666666</v>
      </c>
      <c r="U370" s="14">
        <f t="shared" si="116"/>
        <v>938.4876714288959</v>
      </c>
      <c r="V370" s="13">
        <f t="shared" si="117"/>
        <v>500</v>
      </c>
      <c r="X370" s="14">
        <f t="shared" si="118"/>
        <v>2252.37041142935</v>
      </c>
      <c r="Y370" s="13">
        <f t="shared" si="119"/>
        <v>1200</v>
      </c>
      <c r="AA370" s="15">
        <f t="shared" si="122"/>
        <v>48761</v>
      </c>
      <c r="AB370" s="14">
        <f t="shared" si="131"/>
        <v>1156.3333333333335</v>
      </c>
      <c r="AC370" s="14">
        <f t="shared" si="132"/>
        <v>1156.3333333333228</v>
      </c>
      <c r="AE370" s="14">
        <f t="shared" si="120"/>
        <v>479.5778277875489</v>
      </c>
      <c r="AF370" s="14">
        <f t="shared" si="121"/>
        <v>479.5778277875445</v>
      </c>
      <c r="AH370" s="14">
        <f t="shared" si="133"/>
        <v>-210591.0564736546</v>
      </c>
      <c r="AI370" s="14">
        <f t="shared" si="134"/>
        <v>-22786.39441047821</v>
      </c>
      <c r="AK370" s="16">
        <f t="shared" si="123"/>
        <v>0</v>
      </c>
      <c r="AL370" s="16">
        <f t="shared" si="124"/>
        <v>0</v>
      </c>
      <c r="AM370" s="17">
        <f t="shared" si="125"/>
        <v>0</v>
      </c>
      <c r="AN370" s="17">
        <f t="shared" si="126"/>
        <v>0</v>
      </c>
    </row>
    <row r="371" spans="3:40" ht="12.75">
      <c r="C371" s="2">
        <f t="shared" si="127"/>
        <v>308</v>
      </c>
      <c r="D371" s="12">
        <f t="shared" si="128"/>
        <v>48792</v>
      </c>
      <c r="E371" s="12"/>
      <c r="F371" s="13">
        <f t="shared" si="135"/>
        <v>3.5771065967699433E-09</v>
      </c>
      <c r="G371" s="13">
        <f t="shared" si="108"/>
        <v>1.901864882052019E-09</v>
      </c>
      <c r="H371" s="13"/>
      <c r="I371" s="14">
        <f t="shared" si="109"/>
        <v>0</v>
      </c>
      <c r="J371" s="13">
        <f t="shared" si="110"/>
        <v>0</v>
      </c>
      <c r="K371" s="14"/>
      <c r="L371" s="14">
        <f t="shared" si="111"/>
        <v>2.013387114650278E-11</v>
      </c>
      <c r="M371" s="13">
        <f t="shared" si="112"/>
        <v>1.068270920244839E-11</v>
      </c>
      <c r="N371" s="14"/>
      <c r="O371" s="14">
        <f t="shared" si="136"/>
        <v>-2.013387114650278E-11</v>
      </c>
      <c r="P371" s="13">
        <f t="shared" si="113"/>
        <v>-1.068270920244839E-11</v>
      </c>
      <c r="R371" s="14">
        <f t="shared" si="114"/>
        <v>1022.5508857805739</v>
      </c>
      <c r="S371" s="13">
        <f t="shared" si="115"/>
        <v>543.6666666666666</v>
      </c>
      <c r="U371" s="14">
        <f t="shared" si="116"/>
        <v>940.4208023733054</v>
      </c>
      <c r="V371" s="13">
        <f t="shared" si="117"/>
        <v>500</v>
      </c>
      <c r="X371" s="14">
        <f t="shared" si="118"/>
        <v>2257.009925695933</v>
      </c>
      <c r="Y371" s="13">
        <f t="shared" si="119"/>
        <v>1200</v>
      </c>
      <c r="AA371" s="15">
        <f t="shared" si="122"/>
        <v>48792</v>
      </c>
      <c r="AB371" s="14">
        <f t="shared" si="131"/>
        <v>1156.3333333333335</v>
      </c>
      <c r="AC371" s="14">
        <f t="shared" si="132"/>
        <v>1156.3333333333228</v>
      </c>
      <c r="AE371" s="14">
        <f t="shared" si="120"/>
        <v>478.2049498096842</v>
      </c>
      <c r="AF371" s="14">
        <f t="shared" si="121"/>
        <v>478.20494980967976</v>
      </c>
      <c r="AH371" s="14">
        <f t="shared" si="133"/>
        <v>-210112.85152384493</v>
      </c>
      <c r="AI371" s="14">
        <f t="shared" si="134"/>
        <v>-22308.18946066853</v>
      </c>
      <c r="AK371" s="16">
        <f t="shared" si="123"/>
        <v>0</v>
      </c>
      <c r="AL371" s="16">
        <f t="shared" si="124"/>
        <v>0</v>
      </c>
      <c r="AM371" s="17">
        <f t="shared" si="125"/>
        <v>0</v>
      </c>
      <c r="AN371" s="17">
        <f t="shared" si="126"/>
        <v>0</v>
      </c>
    </row>
    <row r="372" spans="3:40" ht="12.75">
      <c r="C372" s="2">
        <f t="shared" si="127"/>
        <v>309</v>
      </c>
      <c r="D372" s="12">
        <f t="shared" si="128"/>
        <v>48823</v>
      </c>
      <c r="E372" s="12"/>
      <c r="F372" s="13">
        <f t="shared" si="135"/>
        <v>3.597240467916446E-09</v>
      </c>
      <c r="G372" s="13">
        <f t="shared" si="108"/>
        <v>1.9086381138733818E-09</v>
      </c>
      <c r="H372" s="13"/>
      <c r="I372" s="14">
        <f t="shared" si="109"/>
        <v>0</v>
      </c>
      <c r="J372" s="13">
        <f t="shared" si="110"/>
        <v>0</v>
      </c>
      <c r="K372" s="14"/>
      <c r="L372" s="14">
        <f t="shared" si="111"/>
        <v>2.024719535319822E-11</v>
      </c>
      <c r="M372" s="13">
        <f t="shared" si="112"/>
        <v>1.0720754211108692E-11</v>
      </c>
      <c r="N372" s="14"/>
      <c r="O372" s="14">
        <f t="shared" si="136"/>
        <v>-2.024719535319822E-11</v>
      </c>
      <c r="P372" s="13">
        <f t="shared" si="113"/>
        <v>-1.0720754211108692E-11</v>
      </c>
      <c r="R372" s="14">
        <f t="shared" si="114"/>
        <v>1024.6571731828649</v>
      </c>
      <c r="S372" s="13">
        <f t="shared" si="115"/>
        <v>543.6666666666666</v>
      </c>
      <c r="U372" s="14">
        <f t="shared" si="116"/>
        <v>942.3579152509487</v>
      </c>
      <c r="V372" s="13">
        <f t="shared" si="117"/>
        <v>500</v>
      </c>
      <c r="X372" s="14">
        <f t="shared" si="118"/>
        <v>2261.658996602277</v>
      </c>
      <c r="Y372" s="13">
        <f t="shared" si="119"/>
        <v>1200</v>
      </c>
      <c r="AA372" s="15">
        <f t="shared" si="122"/>
        <v>48823</v>
      </c>
      <c r="AB372" s="14">
        <f t="shared" si="131"/>
        <v>1156.3333333333335</v>
      </c>
      <c r="AC372" s="14">
        <f t="shared" si="132"/>
        <v>1156.3333333333228</v>
      </c>
      <c r="AE372" s="14">
        <f t="shared" si="120"/>
        <v>476.83600194249794</v>
      </c>
      <c r="AF372" s="14">
        <f t="shared" si="121"/>
        <v>476.8360019424935</v>
      </c>
      <c r="AH372" s="14">
        <f t="shared" si="133"/>
        <v>-209636.01552190245</v>
      </c>
      <c r="AI372" s="14">
        <f t="shared" si="134"/>
        <v>-21831.353458726036</v>
      </c>
      <c r="AK372" s="16">
        <f t="shared" si="123"/>
        <v>0</v>
      </c>
      <c r="AL372" s="16">
        <f t="shared" si="124"/>
        <v>0</v>
      </c>
      <c r="AM372" s="17">
        <f t="shared" si="125"/>
        <v>0</v>
      </c>
      <c r="AN372" s="17">
        <f t="shared" si="126"/>
        <v>0</v>
      </c>
    </row>
    <row r="373" spans="3:40" ht="12.75">
      <c r="C373" s="2">
        <f t="shared" si="127"/>
        <v>310</v>
      </c>
      <c r="D373" s="12">
        <f t="shared" si="128"/>
        <v>48853</v>
      </c>
      <c r="E373" s="12"/>
      <c r="F373" s="13">
        <f t="shared" si="135"/>
        <v>3.617487663269644E-09</v>
      </c>
      <c r="G373" s="13">
        <f t="shared" si="108"/>
        <v>1.9154354676340786E-09</v>
      </c>
      <c r="H373" s="13"/>
      <c r="I373" s="14">
        <f t="shared" si="109"/>
        <v>0</v>
      </c>
      <c r="J373" s="13">
        <f t="shared" si="110"/>
        <v>0</v>
      </c>
      <c r="K373" s="14"/>
      <c r="L373" s="14">
        <f t="shared" si="111"/>
        <v>2.0361157409203894E-11</v>
      </c>
      <c r="M373" s="13">
        <f t="shared" si="112"/>
        <v>1.075893471186716E-11</v>
      </c>
      <c r="N373" s="14"/>
      <c r="O373" s="14">
        <f t="shared" si="136"/>
        <v>-2.0361157409203894E-11</v>
      </c>
      <c r="P373" s="13">
        <f t="shared" si="113"/>
        <v>-1.075893471186716E-11</v>
      </c>
      <c r="R373" s="14">
        <f t="shared" si="114"/>
        <v>1026.7677991923415</v>
      </c>
      <c r="S373" s="13">
        <f t="shared" si="115"/>
        <v>543.6666666666666</v>
      </c>
      <c r="U373" s="14">
        <f t="shared" si="116"/>
        <v>944.299018263956</v>
      </c>
      <c r="V373" s="13">
        <f t="shared" si="117"/>
        <v>500</v>
      </c>
      <c r="X373" s="14">
        <f t="shared" si="118"/>
        <v>2266.3176438334945</v>
      </c>
      <c r="Y373" s="13">
        <f t="shared" si="119"/>
        <v>1200</v>
      </c>
      <c r="AA373" s="15">
        <f t="shared" si="122"/>
        <v>48853</v>
      </c>
      <c r="AB373" s="14">
        <f t="shared" si="131"/>
        <v>1156.3333333333335</v>
      </c>
      <c r="AC373" s="14">
        <f t="shared" si="132"/>
        <v>1156.3333333333228</v>
      </c>
      <c r="AE373" s="14">
        <f t="shared" si="120"/>
        <v>475.47097293533966</v>
      </c>
      <c r="AF373" s="14">
        <f t="shared" si="121"/>
        <v>475.4709729353353</v>
      </c>
      <c r="AH373" s="14">
        <f t="shared" si="133"/>
        <v>-209160.5445489671</v>
      </c>
      <c r="AI373" s="14">
        <f t="shared" si="134"/>
        <v>-21355.882485790702</v>
      </c>
      <c r="AK373" s="16">
        <f t="shared" si="123"/>
        <v>0</v>
      </c>
      <c r="AL373" s="16">
        <f t="shared" si="124"/>
        <v>0</v>
      </c>
      <c r="AM373" s="17">
        <f t="shared" si="125"/>
        <v>0</v>
      </c>
      <c r="AN373" s="17">
        <f t="shared" si="126"/>
        <v>0</v>
      </c>
    </row>
    <row r="374" spans="3:40" ht="12.75">
      <c r="C374" s="2">
        <f t="shared" si="127"/>
        <v>311</v>
      </c>
      <c r="D374" s="12">
        <f t="shared" si="128"/>
        <v>48884</v>
      </c>
      <c r="E374" s="12"/>
      <c r="F374" s="13">
        <f t="shared" si="135"/>
        <v>3.637848820678848E-09</v>
      </c>
      <c r="G374" s="13">
        <f t="shared" si="108"/>
        <v>1.922257029241099E-09</v>
      </c>
      <c r="H374" s="13"/>
      <c r="I374" s="14">
        <f t="shared" si="109"/>
        <v>0</v>
      </c>
      <c r="J374" s="13">
        <f t="shared" si="110"/>
        <v>0</v>
      </c>
      <c r="K374" s="14"/>
      <c r="L374" s="14">
        <f t="shared" si="111"/>
        <v>2.0475760904677234E-11</v>
      </c>
      <c r="M374" s="13">
        <f t="shared" si="112"/>
        <v>1.0797251187260384E-11</v>
      </c>
      <c r="N374" s="14"/>
      <c r="O374" s="14">
        <f t="shared" si="136"/>
        <v>-2.0475760904677234E-11</v>
      </c>
      <c r="P374" s="13">
        <f t="shared" si="113"/>
        <v>-1.0797251187260384E-11</v>
      </c>
      <c r="R374" s="14">
        <f t="shared" si="114"/>
        <v>1028.8827727458245</v>
      </c>
      <c r="S374" s="13">
        <f t="shared" si="115"/>
        <v>543.6666666666666</v>
      </c>
      <c r="U374" s="14">
        <f t="shared" si="116"/>
        <v>946.2441196313531</v>
      </c>
      <c r="V374" s="13">
        <f t="shared" si="117"/>
        <v>500</v>
      </c>
      <c r="X374" s="14">
        <f t="shared" si="118"/>
        <v>2270.9858871152474</v>
      </c>
      <c r="Y374" s="13">
        <f t="shared" si="119"/>
        <v>1200</v>
      </c>
      <c r="AA374" s="15">
        <f t="shared" si="122"/>
        <v>48884</v>
      </c>
      <c r="AB374" s="14">
        <f t="shared" si="131"/>
        <v>1156.3333333333335</v>
      </c>
      <c r="AC374" s="14">
        <f t="shared" si="132"/>
        <v>1156.3333333333228</v>
      </c>
      <c r="AE374" s="14">
        <f t="shared" si="120"/>
        <v>474.1098515697664</v>
      </c>
      <c r="AF374" s="14">
        <f t="shared" si="121"/>
        <v>474.10985156976204</v>
      </c>
      <c r="AH374" s="14">
        <f t="shared" si="133"/>
        <v>-208686.43469739734</v>
      </c>
      <c r="AI374" s="14">
        <f t="shared" si="134"/>
        <v>-20881.77263422094</v>
      </c>
      <c r="AK374" s="16">
        <f t="shared" si="123"/>
        <v>0</v>
      </c>
      <c r="AL374" s="16">
        <f t="shared" si="124"/>
        <v>0</v>
      </c>
      <c r="AM374" s="17">
        <f t="shared" si="125"/>
        <v>0</v>
      </c>
      <c r="AN374" s="17">
        <f t="shared" si="126"/>
        <v>0</v>
      </c>
    </row>
    <row r="375" spans="3:40" ht="12.75">
      <c r="C375" s="2">
        <f t="shared" si="127"/>
        <v>312</v>
      </c>
      <c r="D375" s="12">
        <f t="shared" si="128"/>
        <v>48914</v>
      </c>
      <c r="E375" s="12"/>
      <c r="F375" s="13">
        <f t="shared" si="135"/>
        <v>3.658324581583525E-09</v>
      </c>
      <c r="G375" s="13">
        <f t="shared" si="108"/>
        <v>1.9291028849073783E-09</v>
      </c>
      <c r="H375" s="13"/>
      <c r="I375" s="14">
        <f t="shared" si="109"/>
        <v>0</v>
      </c>
      <c r="J375" s="13">
        <f t="shared" si="110"/>
        <v>0</v>
      </c>
      <c r="K375" s="14"/>
      <c r="L375" s="14">
        <f t="shared" si="111"/>
        <v>2.059100944998299E-11</v>
      </c>
      <c r="M375" s="13">
        <f t="shared" si="112"/>
        <v>1.0835704121543434E-11</v>
      </c>
      <c r="N375" s="14"/>
      <c r="O375" s="14">
        <f t="shared" si="136"/>
        <v>-2.059100944998299E-11</v>
      </c>
      <c r="P375" s="13">
        <f t="shared" si="113"/>
        <v>-1.0835704121543434E-11</v>
      </c>
      <c r="R375" s="14">
        <f t="shared" si="114"/>
        <v>1031.002102798543</v>
      </c>
      <c r="S375" s="13">
        <f t="shared" si="115"/>
        <v>543.6666666666666</v>
      </c>
      <c r="U375" s="14">
        <f t="shared" si="116"/>
        <v>948.1932275890954</v>
      </c>
      <c r="V375" s="13">
        <f t="shared" si="117"/>
        <v>500</v>
      </c>
      <c r="X375" s="14">
        <f t="shared" si="118"/>
        <v>2275.663746213829</v>
      </c>
      <c r="Y375" s="13">
        <f t="shared" si="119"/>
        <v>1200</v>
      </c>
      <c r="AA375" s="15">
        <f t="shared" si="122"/>
        <v>48914</v>
      </c>
      <c r="AB375" s="14">
        <f t="shared" si="131"/>
        <v>1156.3333333333335</v>
      </c>
      <c r="AC375" s="14">
        <f t="shared" si="132"/>
        <v>1156.3333333333226</v>
      </c>
      <c r="AE375" s="14">
        <f t="shared" si="120"/>
        <v>472.75262665944973</v>
      </c>
      <c r="AF375" s="14">
        <f t="shared" si="121"/>
        <v>472.7526266594453</v>
      </c>
      <c r="AH375" s="14">
        <f t="shared" si="133"/>
        <v>-208213.6820707379</v>
      </c>
      <c r="AI375" s="14">
        <f t="shared" si="134"/>
        <v>-20409.020007561492</v>
      </c>
      <c r="AK375" s="16">
        <f t="shared" si="123"/>
        <v>0</v>
      </c>
      <c r="AL375" s="16">
        <f t="shared" si="124"/>
        <v>0</v>
      </c>
      <c r="AM375" s="17">
        <f t="shared" si="125"/>
        <v>0</v>
      </c>
      <c r="AN375" s="17">
        <f t="shared" si="126"/>
        <v>0</v>
      </c>
    </row>
    <row r="376" spans="3:40" ht="12.75">
      <c r="C376" s="2">
        <f t="shared" si="127"/>
        <v>313</v>
      </c>
      <c r="D376" s="12">
        <f t="shared" si="128"/>
        <v>48945</v>
      </c>
      <c r="E376" s="12"/>
      <c r="F376" s="13">
        <f t="shared" si="135"/>
        <v>3.6789155910335084E-09</v>
      </c>
      <c r="G376" s="13">
        <f t="shared" si="108"/>
        <v>1.935973121152888E-09</v>
      </c>
      <c r="H376" s="13"/>
      <c r="I376" s="14">
        <f t="shared" si="109"/>
        <v>0</v>
      </c>
      <c r="J376" s="13">
        <f t="shared" si="110"/>
        <v>0</v>
      </c>
      <c r="K376" s="14"/>
      <c r="L376" s="14">
        <f t="shared" si="111"/>
        <v>2.0706906675806993E-11</v>
      </c>
      <c r="M376" s="13">
        <f t="shared" si="112"/>
        <v>1.0874294000696017E-11</v>
      </c>
      <c r="N376" s="14"/>
      <c r="O376" s="14">
        <f t="shared" si="136"/>
        <v>-2.0706906675806993E-11</v>
      </c>
      <c r="P376" s="13">
        <f t="shared" si="113"/>
        <v>-1.0874294000696017E-11</v>
      </c>
      <c r="R376" s="14">
        <f t="shared" si="114"/>
        <v>1033.1257983241726</v>
      </c>
      <c r="S376" s="13">
        <f t="shared" si="115"/>
        <v>543.6666666666666</v>
      </c>
      <c r="U376" s="14">
        <f t="shared" si="116"/>
        <v>950.1463503901035</v>
      </c>
      <c r="V376" s="13">
        <f t="shared" si="117"/>
        <v>500</v>
      </c>
      <c r="X376" s="14">
        <f t="shared" si="118"/>
        <v>2280.3512409362484</v>
      </c>
      <c r="Y376" s="13">
        <f t="shared" si="119"/>
        <v>1200</v>
      </c>
      <c r="AA376" s="15">
        <f t="shared" si="122"/>
        <v>48945</v>
      </c>
      <c r="AB376" s="14">
        <f t="shared" si="131"/>
        <v>1156.3333333333335</v>
      </c>
      <c r="AC376" s="14">
        <f t="shared" si="132"/>
        <v>1156.3333333333226</v>
      </c>
      <c r="AE376" s="14">
        <f t="shared" si="120"/>
        <v>471.39928705008396</v>
      </c>
      <c r="AF376" s="14">
        <f t="shared" si="121"/>
        <v>471.3992870500795</v>
      </c>
      <c r="AH376" s="14">
        <f t="shared" si="133"/>
        <v>-207742.2827836878</v>
      </c>
      <c r="AI376" s="14">
        <f t="shared" si="134"/>
        <v>-19937.62072051141</v>
      </c>
      <c r="AK376" s="16">
        <f t="shared" si="123"/>
        <v>0</v>
      </c>
      <c r="AL376" s="16">
        <f t="shared" si="124"/>
        <v>0</v>
      </c>
      <c r="AM376" s="17">
        <f t="shared" si="125"/>
        <v>0</v>
      </c>
      <c r="AN376" s="17">
        <f t="shared" si="126"/>
        <v>0</v>
      </c>
    </row>
    <row r="377" spans="3:40" ht="12.75">
      <c r="C377" s="2">
        <f t="shared" si="127"/>
        <v>314</v>
      </c>
      <c r="D377" s="12">
        <f t="shared" si="128"/>
        <v>48976</v>
      </c>
      <c r="E377" s="12"/>
      <c r="F377" s="13">
        <f t="shared" si="135"/>
        <v>3.6996224977093153E-09</v>
      </c>
      <c r="G377" s="13">
        <f t="shared" si="108"/>
        <v>1.9428678248057317E-09</v>
      </c>
      <c r="H377" s="13"/>
      <c r="I377" s="14">
        <f t="shared" si="109"/>
        <v>0</v>
      </c>
      <c r="J377" s="13">
        <f t="shared" si="110"/>
        <v>0</v>
      </c>
      <c r="K377" s="14"/>
      <c r="L377" s="14">
        <f t="shared" si="111"/>
        <v>2.0823456233270507E-11</v>
      </c>
      <c r="M377" s="13">
        <f t="shared" si="112"/>
        <v>1.0913021312428539E-11</v>
      </c>
      <c r="N377" s="14"/>
      <c r="O377" s="14">
        <f t="shared" si="136"/>
        <v>-2.0823456233270507E-11</v>
      </c>
      <c r="P377" s="13">
        <f t="shared" si="113"/>
        <v>-1.0913021312428539E-11</v>
      </c>
      <c r="R377" s="14">
        <f t="shared" si="114"/>
        <v>1035.25386831487</v>
      </c>
      <c r="S377" s="13">
        <f t="shared" si="115"/>
        <v>543.6666666666666</v>
      </c>
      <c r="U377" s="14">
        <f t="shared" si="116"/>
        <v>952.103496304295</v>
      </c>
      <c r="V377" s="13">
        <f t="shared" si="117"/>
        <v>500</v>
      </c>
      <c r="X377" s="14">
        <f t="shared" si="118"/>
        <v>2285.048391130308</v>
      </c>
      <c r="Y377" s="13">
        <f t="shared" si="119"/>
        <v>1200</v>
      </c>
      <c r="AA377" s="15">
        <f t="shared" si="122"/>
        <v>48976</v>
      </c>
      <c r="AB377" s="14">
        <f t="shared" si="131"/>
        <v>1156.3333333333335</v>
      </c>
      <c r="AC377" s="14">
        <f t="shared" si="132"/>
        <v>1156.3333333333226</v>
      </c>
      <c r="AE377" s="14">
        <f t="shared" si="120"/>
        <v>470.049821619295</v>
      </c>
      <c r="AF377" s="14">
        <f t="shared" si="121"/>
        <v>470.0498216192906</v>
      </c>
      <c r="AH377" s="14">
        <f t="shared" si="133"/>
        <v>-207272.23296206852</v>
      </c>
      <c r="AI377" s="14">
        <f t="shared" si="134"/>
        <v>-19467.57089889212</v>
      </c>
      <c r="AK377" s="16">
        <f t="shared" si="123"/>
        <v>0</v>
      </c>
      <c r="AL377" s="16">
        <f t="shared" si="124"/>
        <v>0</v>
      </c>
      <c r="AM377" s="17">
        <f t="shared" si="125"/>
        <v>0</v>
      </c>
      <c r="AN377" s="17">
        <f t="shared" si="126"/>
        <v>0</v>
      </c>
    </row>
    <row r="378" spans="3:40" ht="12.75">
      <c r="C378" s="2">
        <f t="shared" si="127"/>
        <v>315</v>
      </c>
      <c r="D378" s="12">
        <f t="shared" si="128"/>
        <v>49004</v>
      </c>
      <c r="E378" s="12"/>
      <c r="F378" s="13">
        <f t="shared" si="135"/>
        <v>3.720445953942586E-09</v>
      </c>
      <c r="G378" s="13">
        <f t="shared" si="108"/>
        <v>1.9497870830032318E-09</v>
      </c>
      <c r="H378" s="13"/>
      <c r="I378" s="14">
        <f t="shared" si="109"/>
        <v>0</v>
      </c>
      <c r="J378" s="13">
        <f t="shared" si="110"/>
        <v>0</v>
      </c>
      <c r="K378" s="14"/>
      <c r="L378" s="14">
        <f t="shared" si="111"/>
        <v>2.0940661794045267E-11</v>
      </c>
      <c r="M378" s="13">
        <f t="shared" si="112"/>
        <v>1.0951886546188363E-11</v>
      </c>
      <c r="N378" s="14"/>
      <c r="O378" s="14">
        <f t="shared" si="136"/>
        <v>-2.0940661794045267E-11</v>
      </c>
      <c r="P378" s="13">
        <f t="shared" si="113"/>
        <v>-1.0951886546188363E-11</v>
      </c>
      <c r="R378" s="14">
        <f t="shared" si="114"/>
        <v>1037.3863217813202</v>
      </c>
      <c r="S378" s="13">
        <f t="shared" si="115"/>
        <v>543.6666666666666</v>
      </c>
      <c r="U378" s="14">
        <f t="shared" si="116"/>
        <v>954.0646736186269</v>
      </c>
      <c r="V378" s="13">
        <f t="shared" si="117"/>
        <v>500</v>
      </c>
      <c r="X378" s="14">
        <f t="shared" si="118"/>
        <v>2289.7552166847045</v>
      </c>
      <c r="Y378" s="13">
        <f t="shared" si="119"/>
        <v>1200</v>
      </c>
      <c r="AA378" s="15">
        <f t="shared" si="122"/>
        <v>49004</v>
      </c>
      <c r="AB378" s="14">
        <f t="shared" si="131"/>
        <v>1156.3333333333335</v>
      </c>
      <c r="AC378" s="14">
        <f t="shared" si="132"/>
        <v>1156.3333333333226</v>
      </c>
      <c r="AE378" s="14">
        <f t="shared" si="120"/>
        <v>468.7042192765481</v>
      </c>
      <c r="AF378" s="14">
        <f t="shared" si="121"/>
        <v>468.70421927654365</v>
      </c>
      <c r="AH378" s="14">
        <f t="shared" si="133"/>
        <v>-206803.52874279197</v>
      </c>
      <c r="AI378" s="14">
        <f t="shared" si="134"/>
        <v>-18998.866679615578</v>
      </c>
      <c r="AK378" s="16">
        <f t="shared" si="123"/>
        <v>0</v>
      </c>
      <c r="AL378" s="16">
        <f t="shared" si="124"/>
        <v>0</v>
      </c>
      <c r="AM378" s="17">
        <f t="shared" si="125"/>
        <v>0</v>
      </c>
      <c r="AN378" s="17">
        <f t="shared" si="126"/>
        <v>0</v>
      </c>
    </row>
    <row r="379" spans="3:40" ht="12.75">
      <c r="C379" s="2">
        <f t="shared" si="127"/>
        <v>316</v>
      </c>
      <c r="D379" s="12">
        <f t="shared" si="128"/>
        <v>49035</v>
      </c>
      <c r="E379" s="12"/>
      <c r="F379" s="13">
        <f t="shared" si="135"/>
        <v>3.741386615736631E-09</v>
      </c>
      <c r="G379" s="13">
        <f t="shared" si="108"/>
        <v>1.9567309831930445E-09</v>
      </c>
      <c r="H379" s="13"/>
      <c r="I379" s="14">
        <f t="shared" si="109"/>
        <v>0</v>
      </c>
      <c r="J379" s="13">
        <f t="shared" si="110"/>
        <v>0</v>
      </c>
      <c r="K379" s="14"/>
      <c r="L379" s="14">
        <f t="shared" si="111"/>
        <v>2.1058527050469132E-11</v>
      </c>
      <c r="M379" s="13">
        <f t="shared" si="112"/>
        <v>1.0990890193165936E-11</v>
      </c>
      <c r="N379" s="14"/>
      <c r="O379" s="14">
        <f t="shared" si="136"/>
        <v>-2.1058527050469132E-11</v>
      </c>
      <c r="P379" s="13">
        <f t="shared" si="113"/>
        <v>-1.0990890193165936E-11</v>
      </c>
      <c r="R379" s="14">
        <f t="shared" si="114"/>
        <v>1039.5231677527643</v>
      </c>
      <c r="S379" s="13">
        <f t="shared" si="115"/>
        <v>543.6666666666666</v>
      </c>
      <c r="U379" s="14">
        <f t="shared" si="116"/>
        <v>956.0298906371223</v>
      </c>
      <c r="V379" s="13">
        <f t="shared" si="117"/>
        <v>500</v>
      </c>
      <c r="X379" s="14">
        <f t="shared" si="118"/>
        <v>2294.4717375290934</v>
      </c>
      <c r="Y379" s="13">
        <f t="shared" si="119"/>
        <v>1200</v>
      </c>
      <c r="AA379" s="15">
        <f t="shared" si="122"/>
        <v>49035</v>
      </c>
      <c r="AB379" s="14">
        <f t="shared" si="131"/>
        <v>1156.3333333333335</v>
      </c>
      <c r="AC379" s="14">
        <f t="shared" si="132"/>
        <v>1156.3333333333226</v>
      </c>
      <c r="AE379" s="14">
        <f t="shared" si="120"/>
        <v>467.3624689630576</v>
      </c>
      <c r="AF379" s="14">
        <f t="shared" si="121"/>
        <v>467.3624689630532</v>
      </c>
      <c r="AH379" s="14">
        <f t="shared" si="133"/>
        <v>-206336.16627382892</v>
      </c>
      <c r="AI379" s="14">
        <f t="shared" si="134"/>
        <v>-18531.504210652525</v>
      </c>
      <c r="AK379" s="16">
        <f t="shared" si="123"/>
        <v>0</v>
      </c>
      <c r="AL379" s="16">
        <f t="shared" si="124"/>
        <v>0</v>
      </c>
      <c r="AM379" s="17">
        <f t="shared" si="125"/>
        <v>0</v>
      </c>
      <c r="AN379" s="17">
        <f t="shared" si="126"/>
        <v>0</v>
      </c>
    </row>
    <row r="380" spans="3:40" ht="12.75">
      <c r="C380" s="2">
        <f t="shared" si="127"/>
        <v>317</v>
      </c>
      <c r="D380" s="12">
        <f t="shared" si="128"/>
        <v>49065</v>
      </c>
      <c r="E380" s="12"/>
      <c r="F380" s="13">
        <f t="shared" si="135"/>
        <v>3.7624451427871E-09</v>
      </c>
      <c r="G380" s="13">
        <f t="shared" si="108"/>
        <v>1.9636996131342583E-09</v>
      </c>
      <c r="H380" s="13"/>
      <c r="I380" s="14">
        <f t="shared" si="109"/>
        <v>0</v>
      </c>
      <c r="J380" s="13">
        <f t="shared" si="110"/>
        <v>0</v>
      </c>
      <c r="K380" s="14"/>
      <c r="L380" s="14">
        <f t="shared" si="111"/>
        <v>2.1177055715662434E-11</v>
      </c>
      <c r="M380" s="13">
        <f t="shared" si="112"/>
        <v>1.1030032746301014E-11</v>
      </c>
      <c r="N380" s="14"/>
      <c r="O380" s="14">
        <f t="shared" si="136"/>
        <v>-2.1177055715662434E-11</v>
      </c>
      <c r="P380" s="13">
        <f t="shared" si="113"/>
        <v>-1.1030032746301014E-11</v>
      </c>
      <c r="R380" s="14">
        <f t="shared" si="114"/>
        <v>1041.6644152770434</v>
      </c>
      <c r="S380" s="13">
        <f t="shared" si="115"/>
        <v>543.6666666666666</v>
      </c>
      <c r="U380" s="14">
        <f t="shared" si="116"/>
        <v>957.9991556809106</v>
      </c>
      <c r="V380" s="13">
        <f t="shared" si="117"/>
        <v>500</v>
      </c>
      <c r="X380" s="14">
        <f t="shared" si="118"/>
        <v>2299.1979736341855</v>
      </c>
      <c r="Y380" s="13">
        <f t="shared" si="119"/>
        <v>1200</v>
      </c>
      <c r="AA380" s="15">
        <f t="shared" si="122"/>
        <v>49065</v>
      </c>
      <c r="AB380" s="14">
        <f t="shared" si="131"/>
        <v>1156.3333333333335</v>
      </c>
      <c r="AC380" s="14">
        <f t="shared" si="132"/>
        <v>1156.3333333333223</v>
      </c>
      <c r="AE380" s="14">
        <f t="shared" si="120"/>
        <v>466.02455965169526</v>
      </c>
      <c r="AF380" s="14">
        <f t="shared" si="121"/>
        <v>466.02455965169077</v>
      </c>
      <c r="AH380" s="14">
        <f t="shared" si="133"/>
        <v>-205870.1417141772</v>
      </c>
      <c r="AI380" s="14">
        <f t="shared" si="134"/>
        <v>-18065.479651000835</v>
      </c>
      <c r="AK380" s="16">
        <f t="shared" si="123"/>
        <v>0</v>
      </c>
      <c r="AL380" s="16">
        <f t="shared" si="124"/>
        <v>0</v>
      </c>
      <c r="AM380" s="17">
        <f t="shared" si="125"/>
        <v>0</v>
      </c>
      <c r="AN380" s="17">
        <f t="shared" si="126"/>
        <v>0</v>
      </c>
    </row>
    <row r="381" spans="3:40" ht="12.75">
      <c r="C381" s="2">
        <f t="shared" si="127"/>
        <v>318</v>
      </c>
      <c r="D381" s="12">
        <f t="shared" si="128"/>
        <v>49096</v>
      </c>
      <c r="E381" s="12"/>
      <c r="F381" s="13">
        <f t="shared" si="135"/>
        <v>3.783622198502762E-09</v>
      </c>
      <c r="G381" s="13">
        <f t="shared" si="108"/>
        <v>1.9706930608985013E-09</v>
      </c>
      <c r="H381" s="13"/>
      <c r="I381" s="14">
        <f t="shared" si="109"/>
        <v>0</v>
      </c>
      <c r="J381" s="13">
        <f t="shared" si="110"/>
        <v>0</v>
      </c>
      <c r="K381" s="14"/>
      <c r="L381" s="14">
        <f t="shared" si="111"/>
        <v>2.1296251523644914E-11</v>
      </c>
      <c r="M381" s="13">
        <f t="shared" si="112"/>
        <v>1.1069314700288887E-11</v>
      </c>
      <c r="N381" s="14"/>
      <c r="O381" s="14">
        <f t="shared" si="136"/>
        <v>-2.1296251523644914E-11</v>
      </c>
      <c r="P381" s="13">
        <f t="shared" si="113"/>
        <v>-1.1069314700288887E-11</v>
      </c>
      <c r="R381" s="14">
        <f t="shared" si="114"/>
        <v>1043.8100734206355</v>
      </c>
      <c r="S381" s="13">
        <f t="shared" si="115"/>
        <v>543.6666666666666</v>
      </c>
      <c r="U381" s="14">
        <f t="shared" si="116"/>
        <v>959.9724770882608</v>
      </c>
      <c r="V381" s="13">
        <f t="shared" si="117"/>
        <v>500</v>
      </c>
      <c r="X381" s="14">
        <f t="shared" si="118"/>
        <v>2303.933945011826</v>
      </c>
      <c r="Y381" s="13">
        <f t="shared" si="119"/>
        <v>1200</v>
      </c>
      <c r="AA381" s="15">
        <f t="shared" si="122"/>
        <v>49096</v>
      </c>
      <c r="AB381" s="14">
        <f t="shared" si="131"/>
        <v>1156.3333333333335</v>
      </c>
      <c r="AC381" s="14">
        <f t="shared" si="132"/>
        <v>1156.3333333333223</v>
      </c>
      <c r="AE381" s="14">
        <f t="shared" si="120"/>
        <v>464.6904803469003</v>
      </c>
      <c r="AF381" s="14">
        <f t="shared" si="121"/>
        <v>464.6904803468958</v>
      </c>
      <c r="AH381" s="14">
        <f t="shared" si="133"/>
        <v>-205405.4512338303</v>
      </c>
      <c r="AI381" s="14">
        <f t="shared" si="134"/>
        <v>-17600.789170653938</v>
      </c>
      <c r="AK381" s="16">
        <f t="shared" si="123"/>
        <v>0</v>
      </c>
      <c r="AL381" s="16">
        <f t="shared" si="124"/>
        <v>0</v>
      </c>
      <c r="AM381" s="17">
        <f t="shared" si="125"/>
        <v>0</v>
      </c>
      <c r="AN381" s="17">
        <f t="shared" si="126"/>
        <v>0</v>
      </c>
    </row>
    <row r="382" spans="3:40" ht="12.75">
      <c r="C382" s="2">
        <f t="shared" si="127"/>
        <v>319</v>
      </c>
      <c r="D382" s="12">
        <f t="shared" si="128"/>
        <v>49126</v>
      </c>
      <c r="E382" s="12"/>
      <c r="F382" s="13">
        <f t="shared" si="135"/>
        <v>3.804918450026407E-09</v>
      </c>
      <c r="G382" s="13">
        <f t="shared" si="108"/>
        <v>1.9777114148710587E-09</v>
      </c>
      <c r="H382" s="13"/>
      <c r="I382" s="14">
        <f t="shared" si="109"/>
        <v>0</v>
      </c>
      <c r="J382" s="13">
        <f t="shared" si="110"/>
        <v>0</v>
      </c>
      <c r="K382" s="14"/>
      <c r="L382" s="14">
        <f t="shared" si="111"/>
        <v>2.1416118229453388E-11</v>
      </c>
      <c r="M382" s="13">
        <f t="shared" si="112"/>
        <v>1.1108736551586642E-11</v>
      </c>
      <c r="N382" s="14"/>
      <c r="O382" s="14">
        <f t="shared" si="136"/>
        <v>-2.1416118229453388E-11</v>
      </c>
      <c r="P382" s="13">
        <f t="shared" si="113"/>
        <v>-1.1108736551586642E-11</v>
      </c>
      <c r="R382" s="14">
        <f t="shared" si="114"/>
        <v>1045.9601512686947</v>
      </c>
      <c r="S382" s="13">
        <f t="shared" si="115"/>
        <v>543.6666666666666</v>
      </c>
      <c r="U382" s="14">
        <f t="shared" si="116"/>
        <v>961.9498632146181</v>
      </c>
      <c r="V382" s="13">
        <f t="shared" si="117"/>
        <v>500</v>
      </c>
      <c r="X382" s="14">
        <f t="shared" si="118"/>
        <v>2308.6796717150833</v>
      </c>
      <c r="Y382" s="13">
        <f t="shared" si="119"/>
        <v>1200</v>
      </c>
      <c r="AA382" s="15">
        <f t="shared" si="122"/>
        <v>49126</v>
      </c>
      <c r="AB382" s="14">
        <f t="shared" si="131"/>
        <v>1156.3333333333335</v>
      </c>
      <c r="AC382" s="14">
        <f t="shared" si="132"/>
        <v>1156.3333333333223</v>
      </c>
      <c r="AE382" s="14">
        <f t="shared" si="120"/>
        <v>463.3602200845884</v>
      </c>
      <c r="AF382" s="14">
        <f t="shared" si="121"/>
        <v>463.36022008458394</v>
      </c>
      <c r="AH382" s="14">
        <f t="shared" si="133"/>
        <v>-204942.09101374572</v>
      </c>
      <c r="AI382" s="14">
        <f t="shared" si="134"/>
        <v>-17137.428950569352</v>
      </c>
      <c r="AK382" s="16">
        <f t="shared" si="123"/>
        <v>0</v>
      </c>
      <c r="AL382" s="16">
        <f t="shared" si="124"/>
        <v>0</v>
      </c>
      <c r="AM382" s="17">
        <f t="shared" si="125"/>
        <v>0</v>
      </c>
      <c r="AN382" s="17">
        <f t="shared" si="126"/>
        <v>0</v>
      </c>
    </row>
    <row r="383" spans="3:40" ht="12.75">
      <c r="C383" s="2">
        <f t="shared" si="127"/>
        <v>320</v>
      </c>
      <c r="D383" s="12">
        <f t="shared" si="128"/>
        <v>49157</v>
      </c>
      <c r="E383" s="12"/>
      <c r="F383" s="13">
        <f t="shared" si="135"/>
        <v>3.826334568255861E-09</v>
      </c>
      <c r="G383" s="13">
        <f t="shared" si="108"/>
        <v>1.984754763751987E-09</v>
      </c>
      <c r="H383" s="13"/>
      <c r="I383" s="14">
        <f t="shared" si="109"/>
        <v>0</v>
      </c>
      <c r="J383" s="13">
        <f t="shared" si="110"/>
        <v>0</v>
      </c>
      <c r="K383" s="14"/>
      <c r="L383" s="14">
        <f t="shared" si="111"/>
        <v>2.1536659609260033E-11</v>
      </c>
      <c r="M383" s="13">
        <f t="shared" si="112"/>
        <v>1.1148298798419426E-11</v>
      </c>
      <c r="N383" s="14"/>
      <c r="O383" s="14">
        <f t="shared" si="136"/>
        <v>-2.1536659609260033E-11</v>
      </c>
      <c r="P383" s="13">
        <f t="shared" si="113"/>
        <v>-1.1148298798419426E-11</v>
      </c>
      <c r="R383" s="14">
        <f t="shared" si="114"/>
        <v>1048.1146579250883</v>
      </c>
      <c r="S383" s="13">
        <f t="shared" si="115"/>
        <v>543.6666666666666</v>
      </c>
      <c r="U383" s="14">
        <f t="shared" si="116"/>
        <v>963.9313224326379</v>
      </c>
      <c r="V383" s="13">
        <f t="shared" si="117"/>
        <v>500</v>
      </c>
      <c r="X383" s="14">
        <f t="shared" si="118"/>
        <v>2313.435173838331</v>
      </c>
      <c r="Y383" s="13">
        <f t="shared" si="119"/>
        <v>1200</v>
      </c>
      <c r="AA383" s="15">
        <f t="shared" si="122"/>
        <v>49157</v>
      </c>
      <c r="AB383" s="14">
        <f t="shared" si="131"/>
        <v>1156.3333333333335</v>
      </c>
      <c r="AC383" s="14">
        <f t="shared" si="132"/>
        <v>1156.3333333333223</v>
      </c>
      <c r="AE383" s="14">
        <f t="shared" si="120"/>
        <v>462.0337679320621</v>
      </c>
      <c r="AF383" s="14">
        <f t="shared" si="121"/>
        <v>462.0337679320577</v>
      </c>
      <c r="AH383" s="14">
        <f t="shared" si="133"/>
        <v>-204480.05724581366</v>
      </c>
      <c r="AI383" s="14">
        <f t="shared" si="134"/>
        <v>-16675.395182637294</v>
      </c>
      <c r="AK383" s="16">
        <f t="shared" si="123"/>
        <v>0</v>
      </c>
      <c r="AL383" s="16">
        <f t="shared" si="124"/>
        <v>0</v>
      </c>
      <c r="AM383" s="17">
        <f t="shared" si="125"/>
        <v>0</v>
      </c>
      <c r="AN383" s="17">
        <f t="shared" si="126"/>
        <v>0</v>
      </c>
    </row>
    <row r="384" spans="3:40" ht="12.75">
      <c r="C384" s="2">
        <f t="shared" si="127"/>
        <v>321</v>
      </c>
      <c r="D384" s="12">
        <f t="shared" si="128"/>
        <v>49188</v>
      </c>
      <c r="E384" s="12"/>
      <c r="F384" s="13">
        <f t="shared" si="135"/>
        <v>3.847871227865121E-09</v>
      </c>
      <c r="G384" s="13">
        <f aca="true" t="shared" si="137" ref="G384:G447">F384*(1+$B$40)^-(($C384-1)/12)</f>
        <v>1.991823196557235E-09</v>
      </c>
      <c r="H384" s="13"/>
      <c r="I384" s="14">
        <f aca="true" t="shared" si="138" ref="I384:I447">IF($D384&gt;=DATE(YEAR($B$9)+$B$25,MONTH($B$9),1),0,$B$13/((1+$B$23/12)^($B$25*12)-1)*($B$23/12)*(1+($B$23/12))^($B$25*12))</f>
        <v>0</v>
      </c>
      <c r="J384" s="13">
        <f aca="true" t="shared" si="139" ref="J384:J447">I384*(1+$B$40)^-(($C384)/12)</f>
        <v>0</v>
      </c>
      <c r="K384" s="14"/>
      <c r="L384" s="14">
        <f aca="true" t="shared" si="140" ref="L384:L447">$F384*$B$23/12</f>
        <v>2.1657879460491324E-11</v>
      </c>
      <c r="M384" s="13">
        <f aca="true" t="shared" si="141" ref="M384:M447">L384*(1+$B$40)^-(($C384)/12)</f>
        <v>1.1188001940786747E-11</v>
      </c>
      <c r="N384" s="14"/>
      <c r="O384" s="14">
        <f t="shared" si="136"/>
        <v>-2.1657879460491324E-11</v>
      </c>
      <c r="P384" s="13">
        <f aca="true" t="shared" si="142" ref="P384:P447">O384*(1+$B$40)^-(($C384)/12)</f>
        <v>-1.1188001940786747E-11</v>
      </c>
      <c r="R384" s="14">
        <f aca="true" t="shared" si="143" ref="R384:R447">S384*(1+$B$40)^(($C384-1)/12)</f>
        <v>1050.2736025124364</v>
      </c>
      <c r="S384" s="13">
        <f aca="true" t="shared" si="144" ref="S384:S447">$B$32/12</f>
        <v>543.6666666666666</v>
      </c>
      <c r="U384" s="14">
        <f aca="true" t="shared" si="145" ref="U384:U447">V384*(1+$B$40)^(($C384-1)/12)</f>
        <v>965.9168631322224</v>
      </c>
      <c r="V384" s="13">
        <f aca="true" t="shared" si="146" ref="V384:V447">$B$26</f>
        <v>500</v>
      </c>
      <c r="X384" s="14">
        <f aca="true" t="shared" si="147" ref="X384:X447">Y384*(1+$B$40)^(($C384-1)/12)</f>
        <v>2318.200471517334</v>
      </c>
      <c r="Y384" s="13">
        <f aca="true" t="shared" si="148" ref="Y384:Y447">$B$36</f>
        <v>1200</v>
      </c>
      <c r="AA384" s="15">
        <f t="shared" si="122"/>
        <v>49188</v>
      </c>
      <c r="AB384" s="14">
        <f t="shared" si="131"/>
        <v>1156.3333333333335</v>
      </c>
      <c r="AC384" s="14">
        <f t="shared" si="132"/>
        <v>1156.3333333333223</v>
      </c>
      <c r="AE384" s="14">
        <f aca="true" t="shared" si="149" ref="AE384:AE447">AB384*(1+$B$41)^-($C384/12)</f>
        <v>460.7111129879206</v>
      </c>
      <c r="AF384" s="14">
        <f aca="true" t="shared" si="150" ref="AF384:AF447">AC384*(1+$B$41)^-($C384/12)</f>
        <v>460.7111129879162</v>
      </c>
      <c r="AH384" s="14">
        <f t="shared" si="133"/>
        <v>-204019.34613282574</v>
      </c>
      <c r="AI384" s="14">
        <f t="shared" si="134"/>
        <v>-16214.684069649378</v>
      </c>
      <c r="AK384" s="16">
        <f t="shared" si="123"/>
        <v>0</v>
      </c>
      <c r="AL384" s="16">
        <f t="shared" si="124"/>
        <v>0</v>
      </c>
      <c r="AM384" s="17">
        <f t="shared" si="125"/>
        <v>0</v>
      </c>
      <c r="AN384" s="17">
        <f t="shared" si="126"/>
        <v>0</v>
      </c>
    </row>
    <row r="385" spans="3:40" ht="12.75">
      <c r="C385" s="2">
        <f t="shared" si="127"/>
        <v>322</v>
      </c>
      <c r="D385" s="12">
        <f t="shared" si="128"/>
        <v>49218</v>
      </c>
      <c r="E385" s="12"/>
      <c r="F385" s="13">
        <f t="shared" si="135"/>
        <v>3.869529107325612E-09</v>
      </c>
      <c r="G385" s="13">
        <f t="shared" si="137"/>
        <v>1.998916802619772E-09</v>
      </c>
      <c r="H385" s="13"/>
      <c r="I385" s="14">
        <f t="shared" si="138"/>
        <v>0</v>
      </c>
      <c r="J385" s="13">
        <f t="shared" si="139"/>
        <v>0</v>
      </c>
      <c r="K385" s="14"/>
      <c r="L385" s="14">
        <f t="shared" si="140"/>
        <v>2.1779781601947714E-11</v>
      </c>
      <c r="M385" s="13">
        <f t="shared" si="141"/>
        <v>1.1227846480468793E-11</v>
      </c>
      <c r="N385" s="14"/>
      <c r="O385" s="14">
        <f t="shared" si="136"/>
        <v>-2.1779781601947714E-11</v>
      </c>
      <c r="P385" s="13">
        <f t="shared" si="142"/>
        <v>-1.1227846480468793E-11</v>
      </c>
      <c r="R385" s="14">
        <f t="shared" si="143"/>
        <v>1052.4369941721498</v>
      </c>
      <c r="S385" s="13">
        <f t="shared" si="144"/>
        <v>543.6666666666666</v>
      </c>
      <c r="U385" s="14">
        <f t="shared" si="145"/>
        <v>967.9064937205549</v>
      </c>
      <c r="V385" s="13">
        <f t="shared" si="146"/>
        <v>500</v>
      </c>
      <c r="X385" s="14">
        <f t="shared" si="147"/>
        <v>2322.9755849293315</v>
      </c>
      <c r="Y385" s="13">
        <f t="shared" si="148"/>
        <v>1200</v>
      </c>
      <c r="AA385" s="15">
        <f aca="true" t="shared" si="151" ref="AA385:AA542">$D385</f>
        <v>49218</v>
      </c>
      <c r="AB385" s="14">
        <f t="shared" si="131"/>
        <v>1156.3333333333335</v>
      </c>
      <c r="AC385" s="14">
        <f t="shared" si="132"/>
        <v>1156.3333333333223</v>
      </c>
      <c r="AE385" s="14">
        <f t="shared" si="149"/>
        <v>459.39224438197084</v>
      </c>
      <c r="AF385" s="14">
        <f t="shared" si="150"/>
        <v>459.3922443819664</v>
      </c>
      <c r="AH385" s="14">
        <f t="shared" si="133"/>
        <v>-203559.95388844376</v>
      </c>
      <c r="AI385" s="14">
        <f t="shared" si="134"/>
        <v>-15755.291825267412</v>
      </c>
      <c r="AK385" s="16">
        <f aca="true" t="shared" si="152" ref="AK385:AK416">IF(AND(AH385&gt;0,AH384&lt;0),1,0)</f>
        <v>0</v>
      </c>
      <c r="AL385" s="16">
        <f aca="true" t="shared" si="153" ref="AL385:AL416">IF(AND(AI385&gt;0,AI384&lt;0),1,0)</f>
        <v>0</v>
      </c>
      <c r="AM385" s="17">
        <f aca="true" t="shared" si="154" ref="AM385:AM416">IF(AK385=1,$D385,0)</f>
        <v>0</v>
      </c>
      <c r="AN385" s="17">
        <f aca="true" t="shared" si="155" ref="AN385:AN416">IF(AL385=1,$D385,0)</f>
        <v>0</v>
      </c>
    </row>
    <row r="386" spans="3:40" ht="12.75">
      <c r="C386" s="2">
        <f aca="true" t="shared" si="156" ref="C386:C417">C385+1</f>
        <v>323</v>
      </c>
      <c r="D386" s="12">
        <f aca="true" t="shared" si="157" ref="D386:D404">DATE(YEAR($D385+35),MONTH($D385+35),1)</f>
        <v>49249</v>
      </c>
      <c r="E386" s="12"/>
      <c r="F386" s="13">
        <f t="shared" si="135"/>
        <v>3.89130888892756E-09</v>
      </c>
      <c r="G386" s="13">
        <f t="shared" si="137"/>
        <v>2.0060356715907128E-09</v>
      </c>
      <c r="H386" s="13"/>
      <c r="I386" s="14">
        <f t="shared" si="138"/>
        <v>0</v>
      </c>
      <c r="J386" s="13">
        <f t="shared" si="139"/>
        <v>0</v>
      </c>
      <c r="K386" s="14"/>
      <c r="L386" s="14">
        <f t="shared" si="140"/>
        <v>2.190236987392388E-11</v>
      </c>
      <c r="M386" s="13">
        <f t="shared" si="141"/>
        <v>1.1267832921032766E-11</v>
      </c>
      <c r="N386" s="14"/>
      <c r="O386" s="14">
        <f t="shared" si="136"/>
        <v>-2.190236987392388E-11</v>
      </c>
      <c r="P386" s="13">
        <f t="shared" si="142"/>
        <v>-1.1267832921032766E-11</v>
      </c>
      <c r="R386" s="14">
        <f t="shared" si="143"/>
        <v>1054.60484206447</v>
      </c>
      <c r="S386" s="13">
        <f t="shared" si="144"/>
        <v>543.6666666666666</v>
      </c>
      <c r="U386" s="14">
        <f t="shared" si="145"/>
        <v>969.9002226221368</v>
      </c>
      <c r="V386" s="13">
        <f t="shared" si="146"/>
        <v>500</v>
      </c>
      <c r="X386" s="14">
        <f t="shared" si="147"/>
        <v>2327.7605342931283</v>
      </c>
      <c r="Y386" s="13">
        <f t="shared" si="148"/>
        <v>1200</v>
      </c>
      <c r="AA386" s="15">
        <f t="shared" si="151"/>
        <v>49249</v>
      </c>
      <c r="AB386" s="14">
        <f aca="true" t="shared" si="158" ref="AB386:AB417">-J386-S386+V386+Y386</f>
        <v>1156.3333333333335</v>
      </c>
      <c r="AC386" s="14">
        <f aca="true" t="shared" si="159" ref="AC386:AC417">AB386+P386</f>
        <v>1156.3333333333221</v>
      </c>
      <c r="AE386" s="14">
        <f t="shared" si="149"/>
        <v>458.07715127513666</v>
      </c>
      <c r="AF386" s="14">
        <f t="shared" si="150"/>
        <v>458.07715127513217</v>
      </c>
      <c r="AH386" s="14">
        <f aca="true" t="shared" si="160" ref="AH386:AH417">AH385+AE386</f>
        <v>-203101.87673716864</v>
      </c>
      <c r="AI386" s="14">
        <f aca="true" t="shared" si="161" ref="AI386:AI417">AI385+AF386</f>
        <v>-15297.21467399228</v>
      </c>
      <c r="AK386" s="16">
        <f t="shared" si="152"/>
        <v>0</v>
      </c>
      <c r="AL386" s="16">
        <f t="shared" si="153"/>
        <v>0</v>
      </c>
      <c r="AM386" s="17">
        <f t="shared" si="154"/>
        <v>0</v>
      </c>
      <c r="AN386" s="17">
        <f t="shared" si="155"/>
        <v>0</v>
      </c>
    </row>
    <row r="387" spans="3:40" ht="12.75">
      <c r="C387" s="2">
        <f t="shared" si="156"/>
        <v>324</v>
      </c>
      <c r="D387" s="12">
        <f t="shared" si="157"/>
        <v>49279</v>
      </c>
      <c r="E387" s="12"/>
      <c r="F387" s="13">
        <f t="shared" si="135"/>
        <v>3.913211258801483E-09</v>
      </c>
      <c r="G387" s="13">
        <f t="shared" si="137"/>
        <v>2.0131798934404514E-09</v>
      </c>
      <c r="H387" s="13"/>
      <c r="I387" s="14">
        <f t="shared" si="138"/>
        <v>0</v>
      </c>
      <c r="J387" s="13">
        <f t="shared" si="139"/>
        <v>0</v>
      </c>
      <c r="K387" s="14"/>
      <c r="L387" s="14">
        <f t="shared" si="140"/>
        <v>2.202564813832976E-11</v>
      </c>
      <c r="M387" s="13">
        <f t="shared" si="141"/>
        <v>1.1307961767839263E-11</v>
      </c>
      <c r="N387" s="14"/>
      <c r="O387" s="14">
        <f t="shared" si="136"/>
        <v>-2.202564813832976E-11</v>
      </c>
      <c r="P387" s="13">
        <f t="shared" si="142"/>
        <v>-1.1307961767839263E-11</v>
      </c>
      <c r="R387" s="14">
        <f t="shared" si="143"/>
        <v>1056.7771553685066</v>
      </c>
      <c r="S387" s="13">
        <f t="shared" si="144"/>
        <v>543.6666666666666</v>
      </c>
      <c r="U387" s="14">
        <f t="shared" si="145"/>
        <v>971.8980582788226</v>
      </c>
      <c r="V387" s="13">
        <f t="shared" si="146"/>
        <v>500</v>
      </c>
      <c r="X387" s="14">
        <f t="shared" si="147"/>
        <v>2332.5553398691745</v>
      </c>
      <c r="Y387" s="13">
        <f t="shared" si="148"/>
        <v>1200</v>
      </c>
      <c r="AA387" s="15">
        <f t="shared" si="151"/>
        <v>49279</v>
      </c>
      <c r="AB387" s="14">
        <f t="shared" si="158"/>
        <v>1156.3333333333335</v>
      </c>
      <c r="AC387" s="14">
        <f t="shared" si="159"/>
        <v>1156.3333333333221</v>
      </c>
      <c r="AE387" s="14">
        <f t="shared" si="149"/>
        <v>456.7658228593717</v>
      </c>
      <c r="AF387" s="14">
        <f t="shared" si="150"/>
        <v>456.76582285936723</v>
      </c>
      <c r="AH387" s="14">
        <f t="shared" si="160"/>
        <v>-202645.11091430928</v>
      </c>
      <c r="AI387" s="14">
        <f t="shared" si="161"/>
        <v>-14840.448851132913</v>
      </c>
      <c r="AK387" s="16">
        <f t="shared" si="152"/>
        <v>0</v>
      </c>
      <c r="AL387" s="16">
        <f t="shared" si="153"/>
        <v>0</v>
      </c>
      <c r="AM387" s="17">
        <f t="shared" si="154"/>
        <v>0</v>
      </c>
      <c r="AN387" s="17">
        <f t="shared" si="155"/>
        <v>0</v>
      </c>
    </row>
    <row r="388" spans="3:40" ht="12.75">
      <c r="C388" s="2">
        <f t="shared" si="156"/>
        <v>325</v>
      </c>
      <c r="D388" s="12">
        <f t="shared" si="157"/>
        <v>49310</v>
      </c>
      <c r="E388" s="12"/>
      <c r="F388" s="13">
        <f t="shared" si="135"/>
        <v>3.935236906939813E-09</v>
      </c>
      <c r="G388" s="13">
        <f t="shared" si="137"/>
        <v>2.0203495584597997E-09</v>
      </c>
      <c r="H388" s="13"/>
      <c r="I388" s="14">
        <f t="shared" si="138"/>
        <v>0</v>
      </c>
      <c r="J388" s="13">
        <f t="shared" si="139"/>
        <v>0</v>
      </c>
      <c r="K388" s="14"/>
      <c r="L388" s="14">
        <f t="shared" si="140"/>
        <v>2.214962027881218E-11</v>
      </c>
      <c r="M388" s="13">
        <f t="shared" si="141"/>
        <v>1.1348233528048678E-11</v>
      </c>
      <c r="N388" s="14"/>
      <c r="O388" s="14">
        <f t="shared" si="136"/>
        <v>-2.214962027881218E-11</v>
      </c>
      <c r="P388" s="13">
        <f t="shared" si="142"/>
        <v>-1.1348233528048678E-11</v>
      </c>
      <c r="R388" s="14">
        <f t="shared" si="143"/>
        <v>1058.9539432822767</v>
      </c>
      <c r="S388" s="13">
        <f t="shared" si="144"/>
        <v>543.6666666666666</v>
      </c>
      <c r="U388" s="14">
        <f t="shared" si="145"/>
        <v>973.900009149856</v>
      </c>
      <c r="V388" s="13">
        <f t="shared" si="146"/>
        <v>500</v>
      </c>
      <c r="X388" s="14">
        <f t="shared" si="147"/>
        <v>2337.3600219596547</v>
      </c>
      <c r="Y388" s="13">
        <f t="shared" si="148"/>
        <v>1200</v>
      </c>
      <c r="AA388" s="15">
        <f t="shared" si="151"/>
        <v>49310</v>
      </c>
      <c r="AB388" s="14">
        <f t="shared" si="158"/>
        <v>1156.3333333333335</v>
      </c>
      <c r="AC388" s="14">
        <f t="shared" si="159"/>
        <v>1156.3333333333221</v>
      </c>
      <c r="AE388" s="14">
        <f t="shared" si="149"/>
        <v>455.4582483575691</v>
      </c>
      <c r="AF388" s="14">
        <f t="shared" si="150"/>
        <v>455.4582483575646</v>
      </c>
      <c r="AH388" s="14">
        <f t="shared" si="160"/>
        <v>-202189.6526659517</v>
      </c>
      <c r="AI388" s="14">
        <f t="shared" si="161"/>
        <v>-14384.990602775348</v>
      </c>
      <c r="AK388" s="16">
        <f t="shared" si="152"/>
        <v>0</v>
      </c>
      <c r="AL388" s="16">
        <f t="shared" si="153"/>
        <v>0</v>
      </c>
      <c r="AM388" s="17">
        <f t="shared" si="154"/>
        <v>0</v>
      </c>
      <c r="AN388" s="17">
        <f t="shared" si="155"/>
        <v>0</v>
      </c>
    </row>
    <row r="389" spans="3:40" ht="12.75">
      <c r="C389" s="2">
        <f t="shared" si="156"/>
        <v>326</v>
      </c>
      <c r="D389" s="12">
        <f t="shared" si="157"/>
        <v>49341</v>
      </c>
      <c r="E389" s="12"/>
      <c r="F389" s="13">
        <f t="shared" si="135"/>
        <v>3.957386527218626E-09</v>
      </c>
      <c r="G389" s="13">
        <f t="shared" si="137"/>
        <v>2.0275447572611338E-09</v>
      </c>
      <c r="H389" s="13"/>
      <c r="I389" s="14">
        <f t="shared" si="138"/>
        <v>0</v>
      </c>
      <c r="J389" s="13">
        <f t="shared" si="139"/>
        <v>0</v>
      </c>
      <c r="K389" s="14"/>
      <c r="L389" s="14">
        <f t="shared" si="140"/>
        <v>2.2274290200877195E-11</v>
      </c>
      <c r="M389" s="13">
        <f t="shared" si="141"/>
        <v>1.1388648710627528E-11</v>
      </c>
      <c r="N389" s="14"/>
      <c r="O389" s="14">
        <f t="shared" si="136"/>
        <v>-2.2274290200877195E-11</v>
      </c>
      <c r="P389" s="13">
        <f t="shared" si="142"/>
        <v>-1.1388648710627528E-11</v>
      </c>
      <c r="R389" s="14">
        <f t="shared" si="143"/>
        <v>1061.1352150227417</v>
      </c>
      <c r="S389" s="13">
        <f t="shared" si="144"/>
        <v>543.6666666666666</v>
      </c>
      <c r="U389" s="14">
        <f t="shared" si="145"/>
        <v>975.9060837119024</v>
      </c>
      <c r="V389" s="13">
        <f t="shared" si="146"/>
        <v>500</v>
      </c>
      <c r="X389" s="14">
        <f t="shared" si="147"/>
        <v>2342.1746009085655</v>
      </c>
      <c r="Y389" s="13">
        <f t="shared" si="148"/>
        <v>1200</v>
      </c>
      <c r="AA389" s="15">
        <f t="shared" si="151"/>
        <v>49341</v>
      </c>
      <c r="AB389" s="14">
        <f t="shared" si="158"/>
        <v>1156.3333333333335</v>
      </c>
      <c r="AC389" s="14">
        <f t="shared" si="159"/>
        <v>1156.3333333333221</v>
      </c>
      <c r="AE389" s="14">
        <f t="shared" si="149"/>
        <v>454.1544170234734</v>
      </c>
      <c r="AF389" s="14">
        <f t="shared" si="150"/>
        <v>454.15441702346897</v>
      </c>
      <c r="AH389" s="14">
        <f t="shared" si="160"/>
        <v>-201735.49824892823</v>
      </c>
      <c r="AI389" s="14">
        <f t="shared" si="161"/>
        <v>-13930.83618575188</v>
      </c>
      <c r="AK389" s="16">
        <f t="shared" si="152"/>
        <v>0</v>
      </c>
      <c r="AL389" s="16">
        <f t="shared" si="153"/>
        <v>0</v>
      </c>
      <c r="AM389" s="17">
        <f t="shared" si="154"/>
        <v>0</v>
      </c>
      <c r="AN389" s="17">
        <f t="shared" si="155"/>
        <v>0</v>
      </c>
    </row>
    <row r="390" spans="3:40" ht="12.75">
      <c r="C390" s="2">
        <f t="shared" si="156"/>
        <v>327</v>
      </c>
      <c r="D390" s="12">
        <f t="shared" si="157"/>
        <v>49369</v>
      </c>
      <c r="E390" s="12"/>
      <c r="F390" s="13">
        <f t="shared" si="135"/>
        <v>3.979660817419503E-09</v>
      </c>
      <c r="G390" s="13">
        <f t="shared" si="137"/>
        <v>2.0347655807795228E-09</v>
      </c>
      <c r="H390" s="13"/>
      <c r="I390" s="14">
        <f t="shared" si="138"/>
        <v>0</v>
      </c>
      <c r="J390" s="13">
        <f t="shared" si="139"/>
        <v>0</v>
      </c>
      <c r="K390" s="14"/>
      <c r="L390" s="14">
        <f t="shared" si="140"/>
        <v>2.2399661832013166E-11</v>
      </c>
      <c r="M390" s="13">
        <f t="shared" si="141"/>
        <v>1.1429207826354995E-11</v>
      </c>
      <c r="N390" s="14"/>
      <c r="O390" s="14">
        <f t="shared" si="136"/>
        <v>-2.2399661832013166E-11</v>
      </c>
      <c r="P390" s="13">
        <f t="shared" si="142"/>
        <v>-1.1429207826354995E-11</v>
      </c>
      <c r="R390" s="14">
        <f t="shared" si="143"/>
        <v>1063.320979825853</v>
      </c>
      <c r="S390" s="13">
        <f t="shared" si="144"/>
        <v>543.6666666666666</v>
      </c>
      <c r="U390" s="14">
        <f t="shared" si="145"/>
        <v>977.9162904590924</v>
      </c>
      <c r="V390" s="13">
        <f t="shared" si="146"/>
        <v>500</v>
      </c>
      <c r="X390" s="14">
        <f t="shared" si="147"/>
        <v>2346.9990971018215</v>
      </c>
      <c r="Y390" s="13">
        <f t="shared" si="148"/>
        <v>1200</v>
      </c>
      <c r="AA390" s="15">
        <f t="shared" si="151"/>
        <v>49369</v>
      </c>
      <c r="AB390" s="14">
        <f t="shared" si="158"/>
        <v>1156.3333333333335</v>
      </c>
      <c r="AC390" s="14">
        <f t="shared" si="159"/>
        <v>1156.3333333333221</v>
      </c>
      <c r="AE390" s="14">
        <f t="shared" si="149"/>
        <v>452.85431814159244</v>
      </c>
      <c r="AF390" s="14">
        <f t="shared" si="150"/>
        <v>452.854318141588</v>
      </c>
      <c r="AH390" s="14">
        <f t="shared" si="160"/>
        <v>-201282.64393078664</v>
      </c>
      <c r="AI390" s="14">
        <f t="shared" si="161"/>
        <v>-13477.981867610291</v>
      </c>
      <c r="AK390" s="16">
        <f t="shared" si="152"/>
        <v>0</v>
      </c>
      <c r="AL390" s="16">
        <f t="shared" si="153"/>
        <v>0</v>
      </c>
      <c r="AM390" s="17">
        <f t="shared" si="154"/>
        <v>0</v>
      </c>
      <c r="AN390" s="17">
        <f t="shared" si="155"/>
        <v>0</v>
      </c>
    </row>
    <row r="391" spans="3:40" ht="12.75">
      <c r="C391" s="2">
        <f t="shared" si="156"/>
        <v>328</v>
      </c>
      <c r="D391" s="12">
        <f t="shared" si="157"/>
        <v>49400</v>
      </c>
      <c r="E391" s="12"/>
      <c r="F391" s="13">
        <f t="shared" si="135"/>
        <v>4.002060479251516E-09</v>
      </c>
      <c r="G391" s="13">
        <f t="shared" si="137"/>
        <v>2.0420121202738952E-09</v>
      </c>
      <c r="H391" s="13"/>
      <c r="I391" s="14">
        <f t="shared" si="138"/>
        <v>0</v>
      </c>
      <c r="J391" s="13">
        <f t="shared" si="139"/>
        <v>0</v>
      </c>
      <c r="K391" s="14"/>
      <c r="L391" s="14">
        <f t="shared" si="140"/>
        <v>2.252573912181443E-11</v>
      </c>
      <c r="M391" s="13">
        <f t="shared" si="141"/>
        <v>1.1469911387829305E-11</v>
      </c>
      <c r="N391" s="14"/>
      <c r="O391" s="14">
        <f t="shared" si="136"/>
        <v>-2.252573912181443E-11</v>
      </c>
      <c r="P391" s="13">
        <f t="shared" si="142"/>
        <v>-1.1469911387829305E-11</v>
      </c>
      <c r="R391" s="14">
        <f t="shared" si="143"/>
        <v>1065.5112469465832</v>
      </c>
      <c r="S391" s="13">
        <f t="shared" si="144"/>
        <v>543.6666666666666</v>
      </c>
      <c r="U391" s="14">
        <f t="shared" si="145"/>
        <v>979.9306379030502</v>
      </c>
      <c r="V391" s="13">
        <f t="shared" si="146"/>
        <v>500</v>
      </c>
      <c r="X391" s="14">
        <f t="shared" si="147"/>
        <v>2351.8335309673207</v>
      </c>
      <c r="Y391" s="13">
        <f t="shared" si="148"/>
        <v>1200</v>
      </c>
      <c r="AA391" s="15">
        <f t="shared" si="151"/>
        <v>49400</v>
      </c>
      <c r="AB391" s="14">
        <f t="shared" si="158"/>
        <v>1156.3333333333335</v>
      </c>
      <c r="AC391" s="14">
        <f t="shared" si="159"/>
        <v>1156.3333333333221</v>
      </c>
      <c r="AE391" s="14">
        <f t="shared" si="149"/>
        <v>451.55794102710877</v>
      </c>
      <c r="AF391" s="14">
        <f t="shared" si="150"/>
        <v>451.55794102710433</v>
      </c>
      <c r="AH391" s="14">
        <f t="shared" si="160"/>
        <v>-200831.08598975954</v>
      </c>
      <c r="AI391" s="14">
        <f t="shared" si="161"/>
        <v>-13026.423926583187</v>
      </c>
      <c r="AK391" s="16">
        <f t="shared" si="152"/>
        <v>0</v>
      </c>
      <c r="AL391" s="16">
        <f t="shared" si="153"/>
        <v>0</v>
      </c>
      <c r="AM391" s="17">
        <f t="shared" si="154"/>
        <v>0</v>
      </c>
      <c r="AN391" s="17">
        <f t="shared" si="155"/>
        <v>0</v>
      </c>
    </row>
    <row r="392" spans="3:40" ht="12.75">
      <c r="C392" s="2">
        <f t="shared" si="156"/>
        <v>329</v>
      </c>
      <c r="D392" s="12">
        <f t="shared" si="157"/>
        <v>49430</v>
      </c>
      <c r="E392" s="12"/>
      <c r="F392" s="13">
        <f t="shared" si="135"/>
        <v>4.024586218373331E-09</v>
      </c>
      <c r="G392" s="13">
        <f t="shared" si="137"/>
        <v>2.049284467328185E-09</v>
      </c>
      <c r="H392" s="13"/>
      <c r="I392" s="14">
        <f t="shared" si="138"/>
        <v>0</v>
      </c>
      <c r="J392" s="13">
        <f t="shared" si="139"/>
        <v>0</v>
      </c>
      <c r="K392" s="14"/>
      <c r="L392" s="14">
        <f t="shared" si="140"/>
        <v>2.2652526042105786E-11</v>
      </c>
      <c r="M392" s="13">
        <f t="shared" si="141"/>
        <v>1.1510759909474247E-11</v>
      </c>
      <c r="N392" s="14"/>
      <c r="O392" s="14">
        <f t="shared" si="136"/>
        <v>-2.2652526042105786E-11</v>
      </c>
      <c r="P392" s="13">
        <f t="shared" si="142"/>
        <v>-1.1510759909474247E-11</v>
      </c>
      <c r="R392" s="14">
        <f t="shared" si="143"/>
        <v>1067.706025658969</v>
      </c>
      <c r="S392" s="13">
        <f t="shared" si="144"/>
        <v>543.6666666666666</v>
      </c>
      <c r="U392" s="14">
        <f t="shared" si="145"/>
        <v>981.9491345729331</v>
      </c>
      <c r="V392" s="13">
        <f t="shared" si="146"/>
        <v>500</v>
      </c>
      <c r="X392" s="14">
        <f t="shared" si="147"/>
        <v>2356.6779229750396</v>
      </c>
      <c r="Y392" s="13">
        <f t="shared" si="148"/>
        <v>1200</v>
      </c>
      <c r="AA392" s="15">
        <f t="shared" si="151"/>
        <v>49430</v>
      </c>
      <c r="AB392" s="14">
        <f t="shared" si="158"/>
        <v>1156.3333333333335</v>
      </c>
      <c r="AC392" s="14">
        <f t="shared" si="159"/>
        <v>1156.333333333322</v>
      </c>
      <c r="AE392" s="14">
        <f t="shared" si="149"/>
        <v>450.26527502579256</v>
      </c>
      <c r="AF392" s="14">
        <f t="shared" si="150"/>
        <v>450.26527502578807</v>
      </c>
      <c r="AH392" s="14">
        <f t="shared" si="160"/>
        <v>-200380.82071473374</v>
      </c>
      <c r="AI392" s="14">
        <f t="shared" si="161"/>
        <v>-12576.1586515574</v>
      </c>
      <c r="AK392" s="16">
        <f t="shared" si="152"/>
        <v>0</v>
      </c>
      <c r="AL392" s="16">
        <f t="shared" si="153"/>
        <v>0</v>
      </c>
      <c r="AM392" s="17">
        <f t="shared" si="154"/>
        <v>0</v>
      </c>
      <c r="AN392" s="17">
        <f t="shared" si="155"/>
        <v>0</v>
      </c>
    </row>
    <row r="393" spans="3:40" ht="12.75">
      <c r="C393" s="2">
        <f t="shared" si="156"/>
        <v>330</v>
      </c>
      <c r="D393" s="12">
        <f t="shared" si="157"/>
        <v>49461</v>
      </c>
      <c r="E393" s="12"/>
      <c r="F393" s="13">
        <f t="shared" si="135"/>
        <v>4.047238744415436E-09</v>
      </c>
      <c r="G393" s="13">
        <f t="shared" si="137"/>
        <v>2.056582713852489E-09</v>
      </c>
      <c r="H393" s="13"/>
      <c r="I393" s="14">
        <f t="shared" si="138"/>
        <v>0</v>
      </c>
      <c r="J393" s="13">
        <f t="shared" si="139"/>
        <v>0</v>
      </c>
      <c r="K393" s="14"/>
      <c r="L393" s="14">
        <f t="shared" si="140"/>
        <v>2.2780026587067568E-11</v>
      </c>
      <c r="M393" s="13">
        <f t="shared" si="141"/>
        <v>1.1551753907545654E-11</v>
      </c>
      <c r="N393" s="14"/>
      <c r="O393" s="14">
        <f t="shared" si="136"/>
        <v>-2.2780026587067568E-11</v>
      </c>
      <c r="P393" s="13">
        <f t="shared" si="142"/>
        <v>-1.1551753907545654E-11</v>
      </c>
      <c r="R393" s="14">
        <f t="shared" si="143"/>
        <v>1069.9053252561514</v>
      </c>
      <c r="S393" s="13">
        <f t="shared" si="144"/>
        <v>543.6666666666666</v>
      </c>
      <c r="U393" s="14">
        <f t="shared" si="145"/>
        <v>983.9717890154674</v>
      </c>
      <c r="V393" s="13">
        <f t="shared" si="146"/>
        <v>500</v>
      </c>
      <c r="X393" s="14">
        <f t="shared" si="147"/>
        <v>2361.5322936371217</v>
      </c>
      <c r="Y393" s="13">
        <f t="shared" si="148"/>
        <v>1200</v>
      </c>
      <c r="AA393" s="15">
        <f t="shared" si="151"/>
        <v>49461</v>
      </c>
      <c r="AB393" s="14">
        <f t="shared" si="158"/>
        <v>1156.3333333333335</v>
      </c>
      <c r="AC393" s="14">
        <f t="shared" si="159"/>
        <v>1156.333333333322</v>
      </c>
      <c r="AE393" s="14">
        <f t="shared" si="149"/>
        <v>448.9763095139133</v>
      </c>
      <c r="AF393" s="14">
        <f t="shared" si="150"/>
        <v>448.9763095139088</v>
      </c>
      <c r="AH393" s="14">
        <f t="shared" si="160"/>
        <v>-199931.84440521983</v>
      </c>
      <c r="AI393" s="14">
        <f t="shared" si="161"/>
        <v>-12127.18234204349</v>
      </c>
      <c r="AK393" s="16">
        <f t="shared" si="152"/>
        <v>0</v>
      </c>
      <c r="AL393" s="16">
        <f t="shared" si="153"/>
        <v>0</v>
      </c>
      <c r="AM393" s="17">
        <f t="shared" si="154"/>
        <v>0</v>
      </c>
      <c r="AN393" s="17">
        <f t="shared" si="155"/>
        <v>0</v>
      </c>
    </row>
    <row r="394" spans="3:40" ht="12.75">
      <c r="C394" s="2">
        <f t="shared" si="156"/>
        <v>331</v>
      </c>
      <c r="D394" s="12">
        <f t="shared" si="157"/>
        <v>49491</v>
      </c>
      <c r="E394" s="12"/>
      <c r="F394" s="13">
        <f t="shared" si="135"/>
        <v>4.070018771002504E-09</v>
      </c>
      <c r="G394" s="13">
        <f t="shared" si="137"/>
        <v>2.0639069520842296E-09</v>
      </c>
      <c r="H394" s="13"/>
      <c r="I394" s="14">
        <f t="shared" si="138"/>
        <v>0</v>
      </c>
      <c r="J394" s="13">
        <f t="shared" si="139"/>
        <v>0</v>
      </c>
      <c r="K394" s="14"/>
      <c r="L394" s="14">
        <f t="shared" si="140"/>
        <v>2.2908244773361508E-11</v>
      </c>
      <c r="M394" s="13">
        <f t="shared" si="141"/>
        <v>1.1592893900137938E-11</v>
      </c>
      <c r="N394" s="14"/>
      <c r="O394" s="14">
        <f t="shared" si="136"/>
        <v>-2.2908244773361508E-11</v>
      </c>
      <c r="P394" s="13">
        <f t="shared" si="142"/>
        <v>-1.1592893900137938E-11</v>
      </c>
      <c r="R394" s="14">
        <f t="shared" si="143"/>
        <v>1072.109155050412</v>
      </c>
      <c r="S394" s="13">
        <f t="shared" si="144"/>
        <v>543.6666666666666</v>
      </c>
      <c r="U394" s="14">
        <f t="shared" si="145"/>
        <v>985.9986097949835</v>
      </c>
      <c r="V394" s="13">
        <f t="shared" si="146"/>
        <v>500</v>
      </c>
      <c r="X394" s="14">
        <f t="shared" si="147"/>
        <v>2366.3966635079605</v>
      </c>
      <c r="Y394" s="13">
        <f t="shared" si="148"/>
        <v>1200</v>
      </c>
      <c r="AA394" s="15">
        <f t="shared" si="151"/>
        <v>49491</v>
      </c>
      <c r="AB394" s="14">
        <f t="shared" si="158"/>
        <v>1156.3333333333335</v>
      </c>
      <c r="AC394" s="14">
        <f t="shared" si="159"/>
        <v>1156.333333333322</v>
      </c>
      <c r="AE394" s="14">
        <f t="shared" si="149"/>
        <v>447.6910338981531</v>
      </c>
      <c r="AF394" s="14">
        <f t="shared" si="150"/>
        <v>447.6910338981486</v>
      </c>
      <c r="AH394" s="14">
        <f t="shared" si="160"/>
        <v>-199484.15337132168</v>
      </c>
      <c r="AI394" s="14">
        <f t="shared" si="161"/>
        <v>-11679.491308145341</v>
      </c>
      <c r="AK394" s="16">
        <f t="shared" si="152"/>
        <v>0</v>
      </c>
      <c r="AL394" s="16">
        <f t="shared" si="153"/>
        <v>0</v>
      </c>
      <c r="AM394" s="17">
        <f t="shared" si="154"/>
        <v>0</v>
      </c>
      <c r="AN394" s="17">
        <f t="shared" si="155"/>
        <v>0</v>
      </c>
    </row>
    <row r="395" spans="3:40" ht="12.75">
      <c r="C395" s="2">
        <f t="shared" si="156"/>
        <v>332</v>
      </c>
      <c r="D395" s="12">
        <f t="shared" si="157"/>
        <v>49522</v>
      </c>
      <c r="E395" s="12"/>
      <c r="F395" s="13">
        <f t="shared" si="135"/>
        <v>4.092927015775866E-09</v>
      </c>
      <c r="G395" s="13">
        <f t="shared" si="137"/>
        <v>2.0712572745893206E-09</v>
      </c>
      <c r="H395" s="13"/>
      <c r="I395" s="14">
        <f t="shared" si="138"/>
        <v>0</v>
      </c>
      <c r="J395" s="13">
        <f t="shared" si="139"/>
        <v>0</v>
      </c>
      <c r="K395" s="14"/>
      <c r="L395" s="14">
        <f t="shared" si="140"/>
        <v>2.3037184640257254E-11</v>
      </c>
      <c r="M395" s="13">
        <f t="shared" si="141"/>
        <v>1.1634180407190625E-11</v>
      </c>
      <c r="N395" s="14"/>
      <c r="O395" s="14">
        <f t="shared" si="136"/>
        <v>-2.3037184640257254E-11</v>
      </c>
      <c r="P395" s="13">
        <f t="shared" si="142"/>
        <v>-1.1634180407190625E-11</v>
      </c>
      <c r="R395" s="14">
        <f t="shared" si="143"/>
        <v>1074.3175243732153</v>
      </c>
      <c r="S395" s="13">
        <f t="shared" si="144"/>
        <v>543.6666666666666</v>
      </c>
      <c r="U395" s="14">
        <f t="shared" si="145"/>
        <v>988.0296054934538</v>
      </c>
      <c r="V395" s="13">
        <f t="shared" si="146"/>
        <v>500</v>
      </c>
      <c r="X395" s="14">
        <f t="shared" si="147"/>
        <v>2371.271053184289</v>
      </c>
      <c r="Y395" s="13">
        <f t="shared" si="148"/>
        <v>1200</v>
      </c>
      <c r="AA395" s="15">
        <f t="shared" si="151"/>
        <v>49522</v>
      </c>
      <c r="AB395" s="14">
        <f t="shared" si="158"/>
        <v>1156.3333333333335</v>
      </c>
      <c r="AC395" s="14">
        <f t="shared" si="159"/>
        <v>1156.333333333322</v>
      </c>
      <c r="AE395" s="14">
        <f t="shared" si="149"/>
        <v>446.40943761551887</v>
      </c>
      <c r="AF395" s="14">
        <f t="shared" si="150"/>
        <v>446.4094376155144</v>
      </c>
      <c r="AH395" s="14">
        <f t="shared" si="160"/>
        <v>-199037.74393370617</v>
      </c>
      <c r="AI395" s="14">
        <f t="shared" si="161"/>
        <v>-11233.081870529828</v>
      </c>
      <c r="AK395" s="16">
        <f t="shared" si="152"/>
        <v>0</v>
      </c>
      <c r="AL395" s="16">
        <f t="shared" si="153"/>
        <v>0</v>
      </c>
      <c r="AM395" s="17">
        <f t="shared" si="154"/>
        <v>0</v>
      </c>
      <c r="AN395" s="17">
        <f t="shared" si="155"/>
        <v>0</v>
      </c>
    </row>
    <row r="396" spans="3:40" ht="12.75">
      <c r="C396" s="2">
        <f t="shared" si="156"/>
        <v>333</v>
      </c>
      <c r="D396" s="12">
        <f t="shared" si="157"/>
        <v>49553</v>
      </c>
      <c r="E396" s="12"/>
      <c r="F396" s="13">
        <f t="shared" si="135"/>
        <v>4.1159642004161236E-09</v>
      </c>
      <c r="G396" s="13">
        <f t="shared" si="137"/>
        <v>2.0786337742633364E-09</v>
      </c>
      <c r="H396" s="13"/>
      <c r="I396" s="14">
        <f t="shared" si="138"/>
        <v>0</v>
      </c>
      <c r="J396" s="13">
        <f t="shared" si="139"/>
        <v>0</v>
      </c>
      <c r="K396" s="14"/>
      <c r="L396" s="14">
        <f t="shared" si="140"/>
        <v>2.3166850249759628E-11</v>
      </c>
      <c r="M396" s="13">
        <f t="shared" si="141"/>
        <v>1.1675613950494943E-11</v>
      </c>
      <c r="N396" s="14"/>
      <c r="O396" s="14">
        <f t="shared" si="136"/>
        <v>-2.3166850249759628E-11</v>
      </c>
      <c r="P396" s="13">
        <f t="shared" si="142"/>
        <v>-1.1675613950494943E-11</v>
      </c>
      <c r="R396" s="14">
        <f t="shared" si="143"/>
        <v>1076.5304425752472</v>
      </c>
      <c r="S396" s="13">
        <f t="shared" si="144"/>
        <v>543.6666666666666</v>
      </c>
      <c r="U396" s="14">
        <f t="shared" si="145"/>
        <v>990.0647847105279</v>
      </c>
      <c r="V396" s="13">
        <f t="shared" si="146"/>
        <v>500</v>
      </c>
      <c r="X396" s="14">
        <f t="shared" si="147"/>
        <v>2376.155483305267</v>
      </c>
      <c r="Y396" s="13">
        <f t="shared" si="148"/>
        <v>1200</v>
      </c>
      <c r="AA396" s="15">
        <f t="shared" si="151"/>
        <v>49553</v>
      </c>
      <c r="AB396" s="14">
        <f t="shared" si="158"/>
        <v>1156.3333333333335</v>
      </c>
      <c r="AC396" s="14">
        <f t="shared" si="159"/>
        <v>1156.333333333322</v>
      </c>
      <c r="AE396" s="14">
        <f t="shared" si="149"/>
        <v>445.1315101332567</v>
      </c>
      <c r="AF396" s="14">
        <f t="shared" si="150"/>
        <v>445.1315101332523</v>
      </c>
      <c r="AH396" s="14">
        <f t="shared" si="160"/>
        <v>-198592.61242357292</v>
      </c>
      <c r="AI396" s="14">
        <f t="shared" si="161"/>
        <v>-10787.950360396575</v>
      </c>
      <c r="AK396" s="16">
        <f t="shared" si="152"/>
        <v>0</v>
      </c>
      <c r="AL396" s="16">
        <f t="shared" si="153"/>
        <v>0</v>
      </c>
      <c r="AM396" s="17">
        <f t="shared" si="154"/>
        <v>0</v>
      </c>
      <c r="AN396" s="17">
        <f t="shared" si="155"/>
        <v>0</v>
      </c>
    </row>
    <row r="397" spans="3:40" ht="12.75">
      <c r="C397" s="2">
        <f t="shared" si="156"/>
        <v>334</v>
      </c>
      <c r="D397" s="12">
        <f t="shared" si="157"/>
        <v>49583</v>
      </c>
      <c r="E397" s="12"/>
      <c r="F397" s="13">
        <f t="shared" si="135"/>
        <v>4.139131050665883E-09</v>
      </c>
      <c r="G397" s="13">
        <f t="shared" si="137"/>
        <v>2.086036544332685E-09</v>
      </c>
      <c r="H397" s="13"/>
      <c r="I397" s="14">
        <f t="shared" si="138"/>
        <v>0</v>
      </c>
      <c r="J397" s="13">
        <f t="shared" si="139"/>
        <v>0</v>
      </c>
      <c r="K397" s="14"/>
      <c r="L397" s="14">
        <f t="shared" si="140"/>
        <v>2.329724568673659E-11</v>
      </c>
      <c r="M397" s="13">
        <f t="shared" si="141"/>
        <v>1.1717195053700401E-11</v>
      </c>
      <c r="N397" s="14"/>
      <c r="O397" s="14">
        <f t="shared" si="136"/>
        <v>-2.329724568673659E-11</v>
      </c>
      <c r="P397" s="13">
        <f t="shared" si="142"/>
        <v>-1.1717195053700401E-11</v>
      </c>
      <c r="R397" s="14">
        <f t="shared" si="143"/>
        <v>1078.7479190264537</v>
      </c>
      <c r="S397" s="13">
        <f t="shared" si="144"/>
        <v>543.6666666666666</v>
      </c>
      <c r="U397" s="14">
        <f t="shared" si="145"/>
        <v>992.1041560635687</v>
      </c>
      <c r="V397" s="13">
        <f t="shared" si="146"/>
        <v>500</v>
      </c>
      <c r="X397" s="14">
        <f t="shared" si="147"/>
        <v>2381.049974552565</v>
      </c>
      <c r="Y397" s="13">
        <f t="shared" si="148"/>
        <v>1200</v>
      </c>
      <c r="AA397" s="15">
        <f t="shared" si="151"/>
        <v>49583</v>
      </c>
      <c r="AB397" s="14">
        <f t="shared" si="158"/>
        <v>1156.3333333333335</v>
      </c>
      <c r="AC397" s="14">
        <f t="shared" si="159"/>
        <v>1156.3333333333217</v>
      </c>
      <c r="AE397" s="14">
        <f t="shared" si="149"/>
        <v>443.857240948764</v>
      </c>
      <c r="AF397" s="14">
        <f t="shared" si="150"/>
        <v>443.8572409487595</v>
      </c>
      <c r="AH397" s="14">
        <f t="shared" si="160"/>
        <v>-198148.75518262415</v>
      </c>
      <c r="AI397" s="14">
        <f t="shared" si="161"/>
        <v>-10344.093119447816</v>
      </c>
      <c r="AK397" s="16">
        <f t="shared" si="152"/>
        <v>0</v>
      </c>
      <c r="AL397" s="16">
        <f t="shared" si="153"/>
        <v>0</v>
      </c>
      <c r="AM397" s="17">
        <f t="shared" si="154"/>
        <v>0</v>
      </c>
      <c r="AN397" s="17">
        <f t="shared" si="155"/>
        <v>0</v>
      </c>
    </row>
    <row r="398" spans="3:40" ht="12.75">
      <c r="C398" s="2">
        <f t="shared" si="156"/>
        <v>335</v>
      </c>
      <c r="D398" s="12">
        <f t="shared" si="157"/>
        <v>49614</v>
      </c>
      <c r="E398" s="12"/>
      <c r="F398" s="13">
        <f t="shared" si="135"/>
        <v>4.162428296352619E-09</v>
      </c>
      <c r="G398" s="13">
        <f t="shared" si="137"/>
        <v>2.093465678355789E-09</v>
      </c>
      <c r="H398" s="13"/>
      <c r="I398" s="14">
        <f t="shared" si="138"/>
        <v>0</v>
      </c>
      <c r="J398" s="13">
        <f t="shared" si="139"/>
        <v>0</v>
      </c>
      <c r="K398" s="14"/>
      <c r="L398" s="14">
        <f t="shared" si="140"/>
        <v>2.342837505904792E-11</v>
      </c>
      <c r="M398" s="13">
        <f t="shared" si="141"/>
        <v>1.1758924242321419E-11</v>
      </c>
      <c r="N398" s="14"/>
      <c r="O398" s="14">
        <f t="shared" si="136"/>
        <v>-2.342837505904792E-11</v>
      </c>
      <c r="P398" s="13">
        <f t="shared" si="142"/>
        <v>-1.1758924242321419E-11</v>
      </c>
      <c r="R398" s="14">
        <f t="shared" si="143"/>
        <v>1080.9699631160818</v>
      </c>
      <c r="S398" s="13">
        <f t="shared" si="144"/>
        <v>543.6666666666666</v>
      </c>
      <c r="U398" s="14">
        <f t="shared" si="145"/>
        <v>994.1477281876903</v>
      </c>
      <c r="V398" s="13">
        <f t="shared" si="146"/>
        <v>500</v>
      </c>
      <c r="X398" s="14">
        <f t="shared" si="147"/>
        <v>2385.954547650457</v>
      </c>
      <c r="Y398" s="13">
        <f t="shared" si="148"/>
        <v>1200</v>
      </c>
      <c r="AA398" s="15">
        <f t="shared" si="151"/>
        <v>49614</v>
      </c>
      <c r="AB398" s="14">
        <f t="shared" si="158"/>
        <v>1156.3333333333335</v>
      </c>
      <c r="AC398" s="14">
        <f t="shared" si="159"/>
        <v>1156.3333333333217</v>
      </c>
      <c r="AE398" s="14">
        <f t="shared" si="149"/>
        <v>442.58661958950404</v>
      </c>
      <c r="AF398" s="14">
        <f t="shared" si="150"/>
        <v>442.58661958949955</v>
      </c>
      <c r="AH398" s="14">
        <f t="shared" si="160"/>
        <v>-197706.16856303465</v>
      </c>
      <c r="AI398" s="14">
        <f t="shared" si="161"/>
        <v>-9901.506499858317</v>
      </c>
      <c r="AK398" s="16">
        <f t="shared" si="152"/>
        <v>0</v>
      </c>
      <c r="AL398" s="16">
        <f t="shared" si="153"/>
        <v>0</v>
      </c>
      <c r="AM398" s="17">
        <f t="shared" si="154"/>
        <v>0</v>
      </c>
      <c r="AN398" s="17">
        <f t="shared" si="155"/>
        <v>0</v>
      </c>
    </row>
    <row r="399" spans="3:40" ht="12.75">
      <c r="C399" s="2">
        <f t="shared" si="156"/>
        <v>336</v>
      </c>
      <c r="D399" s="12">
        <f t="shared" si="157"/>
        <v>49644</v>
      </c>
      <c r="E399" s="12"/>
      <c r="F399" s="13">
        <f t="shared" si="135"/>
        <v>4.185856671411667E-09</v>
      </c>
      <c r="G399" s="13">
        <f t="shared" si="137"/>
        <v>2.100921270224267E-09</v>
      </c>
      <c r="H399" s="13"/>
      <c r="I399" s="14">
        <f t="shared" si="138"/>
        <v>0</v>
      </c>
      <c r="J399" s="13">
        <f t="shared" si="139"/>
        <v>0</v>
      </c>
      <c r="K399" s="14"/>
      <c r="L399" s="14">
        <f t="shared" si="140"/>
        <v>2.3560242497674642E-11</v>
      </c>
      <c r="M399" s="13">
        <f t="shared" si="141"/>
        <v>1.1800802043743952E-11</v>
      </c>
      <c r="N399" s="14"/>
      <c r="O399" s="14">
        <f t="shared" si="136"/>
        <v>-2.3560242497674642E-11</v>
      </c>
      <c r="P399" s="13">
        <f t="shared" si="142"/>
        <v>-1.1800802043743952E-11</v>
      </c>
      <c r="R399" s="14">
        <f t="shared" si="143"/>
        <v>1083.1965842527188</v>
      </c>
      <c r="S399" s="13">
        <f t="shared" si="144"/>
        <v>543.6666666666666</v>
      </c>
      <c r="U399" s="14">
        <f t="shared" si="145"/>
        <v>996.195509735793</v>
      </c>
      <c r="V399" s="13">
        <f t="shared" si="146"/>
        <v>500</v>
      </c>
      <c r="X399" s="14">
        <f t="shared" si="147"/>
        <v>2390.8692233659035</v>
      </c>
      <c r="Y399" s="13">
        <f t="shared" si="148"/>
        <v>1200</v>
      </c>
      <c r="AA399" s="15">
        <f t="shared" si="151"/>
        <v>49644</v>
      </c>
      <c r="AB399" s="14">
        <f t="shared" si="158"/>
        <v>1156.3333333333335</v>
      </c>
      <c r="AC399" s="14">
        <f t="shared" si="159"/>
        <v>1156.3333333333217</v>
      </c>
      <c r="AE399" s="14">
        <f t="shared" si="149"/>
        <v>441.31963561291957</v>
      </c>
      <c r="AF399" s="14">
        <f t="shared" si="150"/>
        <v>441.319635612915</v>
      </c>
      <c r="AH399" s="14">
        <f t="shared" si="160"/>
        <v>-197264.84892742173</v>
      </c>
      <c r="AI399" s="14">
        <f t="shared" si="161"/>
        <v>-9460.186864245401</v>
      </c>
      <c r="AK399" s="16">
        <f t="shared" si="152"/>
        <v>0</v>
      </c>
      <c r="AL399" s="16">
        <f t="shared" si="153"/>
        <v>0</v>
      </c>
      <c r="AM399" s="17">
        <f t="shared" si="154"/>
        <v>0</v>
      </c>
      <c r="AN399" s="17">
        <f t="shared" si="155"/>
        <v>0</v>
      </c>
    </row>
    <row r="400" spans="3:40" ht="12.75">
      <c r="C400" s="2">
        <f t="shared" si="156"/>
        <v>337</v>
      </c>
      <c r="D400" s="12">
        <f t="shared" si="157"/>
        <v>49675</v>
      </c>
      <c r="E400" s="12"/>
      <c r="F400" s="13">
        <f t="shared" si="135"/>
        <v>4.209416913909342E-09</v>
      </c>
      <c r="G400" s="13">
        <f t="shared" si="137"/>
        <v>2.108403414164116E-09</v>
      </c>
      <c r="H400" s="13"/>
      <c r="I400" s="14">
        <f t="shared" si="138"/>
        <v>0</v>
      </c>
      <c r="J400" s="13">
        <f t="shared" si="139"/>
        <v>0</v>
      </c>
      <c r="K400" s="14"/>
      <c r="L400" s="14">
        <f t="shared" si="140"/>
        <v>2.369285215684915E-11</v>
      </c>
      <c r="M400" s="13">
        <f t="shared" si="141"/>
        <v>1.1842828987232216E-11</v>
      </c>
      <c r="N400" s="14"/>
      <c r="O400" s="14">
        <f t="shared" si="136"/>
        <v>-2.369285215684915E-11</v>
      </c>
      <c r="P400" s="13">
        <f t="shared" si="142"/>
        <v>-1.1842828987232216E-11</v>
      </c>
      <c r="R400" s="14">
        <f t="shared" si="143"/>
        <v>1085.4277918643336</v>
      </c>
      <c r="S400" s="13">
        <f t="shared" si="144"/>
        <v>543.6666666666666</v>
      </c>
      <c r="U400" s="14">
        <f t="shared" si="145"/>
        <v>998.2475093786024</v>
      </c>
      <c r="V400" s="13">
        <f t="shared" si="146"/>
        <v>500</v>
      </c>
      <c r="X400" s="14">
        <f t="shared" si="147"/>
        <v>2395.794022508646</v>
      </c>
      <c r="Y400" s="13">
        <f t="shared" si="148"/>
        <v>1200</v>
      </c>
      <c r="AA400" s="15">
        <f t="shared" si="151"/>
        <v>49675</v>
      </c>
      <c r="AB400" s="14">
        <f t="shared" si="158"/>
        <v>1156.3333333333335</v>
      </c>
      <c r="AC400" s="14">
        <f t="shared" si="159"/>
        <v>1156.3333333333217</v>
      </c>
      <c r="AE400" s="14">
        <f t="shared" si="149"/>
        <v>440.05627860634695</v>
      </c>
      <c r="AF400" s="14">
        <f t="shared" si="150"/>
        <v>440.05627860634246</v>
      </c>
      <c r="AH400" s="14">
        <f t="shared" si="160"/>
        <v>-196824.79264881538</v>
      </c>
      <c r="AI400" s="14">
        <f t="shared" si="161"/>
        <v>-9020.130585639059</v>
      </c>
      <c r="AK400" s="16">
        <f t="shared" si="152"/>
        <v>0</v>
      </c>
      <c r="AL400" s="16">
        <f t="shared" si="153"/>
        <v>0</v>
      </c>
      <c r="AM400" s="17">
        <f t="shared" si="154"/>
        <v>0</v>
      </c>
      <c r="AN400" s="17">
        <f t="shared" si="155"/>
        <v>0</v>
      </c>
    </row>
    <row r="401" spans="3:40" ht="12.75">
      <c r="C401" s="2">
        <f t="shared" si="156"/>
        <v>338</v>
      </c>
      <c r="D401" s="12">
        <f t="shared" si="157"/>
        <v>49706</v>
      </c>
      <c r="E401" s="12"/>
      <c r="F401" s="13">
        <f t="shared" si="135"/>
        <v>4.233109766066191E-09</v>
      </c>
      <c r="G401" s="13">
        <f t="shared" si="137"/>
        <v>2.1159122047369154E-09</v>
      </c>
      <c r="H401" s="13"/>
      <c r="I401" s="14">
        <f t="shared" si="138"/>
        <v>0</v>
      </c>
      <c r="J401" s="13">
        <f t="shared" si="139"/>
        <v>0</v>
      </c>
      <c r="K401" s="14"/>
      <c r="L401" s="14">
        <f t="shared" si="140"/>
        <v>2.3826208214186072E-11</v>
      </c>
      <c r="M401" s="13">
        <f t="shared" si="141"/>
        <v>1.1885005603935253E-11</v>
      </c>
      <c r="N401" s="14"/>
      <c r="O401" s="14">
        <f t="shared" si="136"/>
        <v>-2.3826208214186072E-11</v>
      </c>
      <c r="P401" s="13">
        <f t="shared" si="142"/>
        <v>-1.1885005603935253E-11</v>
      </c>
      <c r="R401" s="14">
        <f t="shared" si="143"/>
        <v>1087.6635953983102</v>
      </c>
      <c r="S401" s="13">
        <f t="shared" si="144"/>
        <v>543.6666666666666</v>
      </c>
      <c r="U401" s="14">
        <f t="shared" si="145"/>
        <v>1000.3037358046997</v>
      </c>
      <c r="V401" s="13">
        <f t="shared" si="146"/>
        <v>500</v>
      </c>
      <c r="X401" s="14">
        <f t="shared" si="147"/>
        <v>2400.7289659312796</v>
      </c>
      <c r="Y401" s="13">
        <f t="shared" si="148"/>
        <v>1200</v>
      </c>
      <c r="AA401" s="15">
        <f t="shared" si="151"/>
        <v>49706</v>
      </c>
      <c r="AB401" s="14">
        <f t="shared" si="158"/>
        <v>1156.3333333333335</v>
      </c>
      <c r="AC401" s="14">
        <f t="shared" si="159"/>
        <v>1156.3333333333217</v>
      </c>
      <c r="AE401" s="14">
        <f t="shared" si="149"/>
        <v>438.79653818693083</v>
      </c>
      <c r="AF401" s="14">
        <f t="shared" si="150"/>
        <v>438.79653818692634</v>
      </c>
      <c r="AH401" s="14">
        <f t="shared" si="160"/>
        <v>-196385.99611062845</v>
      </c>
      <c r="AI401" s="14">
        <f t="shared" si="161"/>
        <v>-8581.334047452132</v>
      </c>
      <c r="AK401" s="16">
        <f t="shared" si="152"/>
        <v>0</v>
      </c>
      <c r="AL401" s="16">
        <f t="shared" si="153"/>
        <v>0</v>
      </c>
      <c r="AM401" s="17">
        <f t="shared" si="154"/>
        <v>0</v>
      </c>
      <c r="AN401" s="17">
        <f t="shared" si="155"/>
        <v>0</v>
      </c>
    </row>
    <row r="402" spans="3:40" ht="12.75">
      <c r="C402" s="2">
        <f t="shared" si="156"/>
        <v>339</v>
      </c>
      <c r="D402" s="12">
        <f t="shared" si="157"/>
        <v>49735</v>
      </c>
      <c r="E402" s="12"/>
      <c r="F402" s="13">
        <f t="shared" si="135"/>
        <v>4.256935974280377E-09</v>
      </c>
      <c r="G402" s="13">
        <f t="shared" si="137"/>
        <v>2.123447736841E-09</v>
      </c>
      <c r="H402" s="13"/>
      <c r="I402" s="14">
        <f t="shared" si="138"/>
        <v>0</v>
      </c>
      <c r="J402" s="13">
        <f t="shared" si="139"/>
        <v>0</v>
      </c>
      <c r="K402" s="14"/>
      <c r="L402" s="14">
        <f t="shared" si="140"/>
        <v>2.3960314870813903E-11</v>
      </c>
      <c r="M402" s="13">
        <f t="shared" si="141"/>
        <v>1.192733242689378E-11</v>
      </c>
      <c r="N402" s="14"/>
      <c r="O402" s="14">
        <f t="shared" si="136"/>
        <v>-2.3960314870813903E-11</v>
      </c>
      <c r="P402" s="13">
        <f t="shared" si="142"/>
        <v>-1.192733242689378E-11</v>
      </c>
      <c r="R402" s="14">
        <f t="shared" si="143"/>
        <v>1089.9040043214993</v>
      </c>
      <c r="S402" s="13">
        <f t="shared" si="144"/>
        <v>543.6666666666666</v>
      </c>
      <c r="U402" s="14">
        <f t="shared" si="145"/>
        <v>1002.3641977205697</v>
      </c>
      <c r="V402" s="13">
        <f t="shared" si="146"/>
        <v>500</v>
      </c>
      <c r="X402" s="14">
        <f t="shared" si="147"/>
        <v>2405.6740745293673</v>
      </c>
      <c r="Y402" s="13">
        <f t="shared" si="148"/>
        <v>1200</v>
      </c>
      <c r="AA402" s="15">
        <f t="shared" si="151"/>
        <v>49735</v>
      </c>
      <c r="AB402" s="14">
        <f t="shared" si="158"/>
        <v>1156.3333333333335</v>
      </c>
      <c r="AC402" s="14">
        <f t="shared" si="159"/>
        <v>1156.3333333333217</v>
      </c>
      <c r="AE402" s="14">
        <f t="shared" si="149"/>
        <v>437.5404040015386</v>
      </c>
      <c r="AF402" s="14">
        <f t="shared" si="150"/>
        <v>437.5404040015341</v>
      </c>
      <c r="AH402" s="14">
        <f t="shared" si="160"/>
        <v>-195948.4557066269</v>
      </c>
      <c r="AI402" s="14">
        <f t="shared" si="161"/>
        <v>-8143.793643450598</v>
      </c>
      <c r="AK402" s="16">
        <f t="shared" si="152"/>
        <v>0</v>
      </c>
      <c r="AL402" s="16">
        <f t="shared" si="153"/>
        <v>0</v>
      </c>
      <c r="AM402" s="17">
        <f t="shared" si="154"/>
        <v>0</v>
      </c>
      <c r="AN402" s="17">
        <f t="shared" si="155"/>
        <v>0</v>
      </c>
    </row>
    <row r="403" spans="3:40" ht="12.75">
      <c r="C403" s="2">
        <f t="shared" si="156"/>
        <v>340</v>
      </c>
      <c r="D403" s="12">
        <f t="shared" si="157"/>
        <v>49766</v>
      </c>
      <c r="E403" s="12"/>
      <c r="F403" s="13">
        <f t="shared" si="135"/>
        <v>4.280896289151191E-09</v>
      </c>
      <c r="G403" s="13">
        <f t="shared" si="137"/>
        <v>2.1310101057126806E-09</v>
      </c>
      <c r="H403" s="13"/>
      <c r="I403" s="14">
        <f t="shared" si="138"/>
        <v>0</v>
      </c>
      <c r="J403" s="13">
        <f t="shared" si="139"/>
        <v>0</v>
      </c>
      <c r="K403" s="14"/>
      <c r="L403" s="14">
        <f t="shared" si="140"/>
        <v>2.4095176351507322E-11</v>
      </c>
      <c r="M403" s="13">
        <f t="shared" si="141"/>
        <v>1.1969809991046838E-11</v>
      </c>
      <c r="N403" s="14"/>
      <c r="O403" s="14">
        <f t="shared" si="136"/>
        <v>-2.4095176351507322E-11</v>
      </c>
      <c r="P403" s="13">
        <f t="shared" si="142"/>
        <v>-1.1969809991046838E-11</v>
      </c>
      <c r="R403" s="14">
        <f t="shared" si="143"/>
        <v>1092.1490281202477</v>
      </c>
      <c r="S403" s="13">
        <f t="shared" si="144"/>
        <v>543.6666666666666</v>
      </c>
      <c r="U403" s="14">
        <f t="shared" si="145"/>
        <v>1004.4289038506264</v>
      </c>
      <c r="V403" s="13">
        <f t="shared" si="146"/>
        <v>500</v>
      </c>
      <c r="X403" s="14">
        <f t="shared" si="147"/>
        <v>2410.6293692415034</v>
      </c>
      <c r="Y403" s="13">
        <f t="shared" si="148"/>
        <v>1200</v>
      </c>
      <c r="AA403" s="15">
        <f t="shared" si="151"/>
        <v>49766</v>
      </c>
      <c r="AB403" s="14">
        <f t="shared" si="158"/>
        <v>1156.3333333333335</v>
      </c>
      <c r="AC403" s="14">
        <f t="shared" si="159"/>
        <v>1156.3333333333214</v>
      </c>
      <c r="AE403" s="14">
        <f t="shared" si="149"/>
        <v>436.28786572667525</v>
      </c>
      <c r="AF403" s="14">
        <f t="shared" si="150"/>
        <v>436.2878657266707</v>
      </c>
      <c r="AH403" s="14">
        <f t="shared" si="160"/>
        <v>-195512.16784090022</v>
      </c>
      <c r="AI403" s="14">
        <f t="shared" si="161"/>
        <v>-7707.505777723927</v>
      </c>
      <c r="AK403" s="16">
        <f t="shared" si="152"/>
        <v>0</v>
      </c>
      <c r="AL403" s="16">
        <f t="shared" si="153"/>
        <v>0</v>
      </c>
      <c r="AM403" s="17">
        <f t="shared" si="154"/>
        <v>0</v>
      </c>
      <c r="AN403" s="17">
        <f t="shared" si="155"/>
        <v>0</v>
      </c>
    </row>
    <row r="404" spans="3:40" ht="12.75">
      <c r="C404" s="2">
        <f t="shared" si="156"/>
        <v>341</v>
      </c>
      <c r="D404" s="12">
        <f t="shared" si="157"/>
        <v>49796</v>
      </c>
      <c r="E404" s="12"/>
      <c r="F404" s="13">
        <f t="shared" si="135"/>
        <v>4.304991465502698E-09</v>
      </c>
      <c r="G404" s="13">
        <f t="shared" si="137"/>
        <v>2.138599406927437E-09</v>
      </c>
      <c r="H404" s="13"/>
      <c r="I404" s="14">
        <f t="shared" si="138"/>
        <v>0</v>
      </c>
      <c r="J404" s="13">
        <f t="shared" si="139"/>
        <v>0</v>
      </c>
      <c r="K404" s="14"/>
      <c r="L404" s="14">
        <f t="shared" si="140"/>
        <v>2.4230796904820322E-11</v>
      </c>
      <c r="M404" s="13">
        <f t="shared" si="141"/>
        <v>1.2012438833238587E-11</v>
      </c>
      <c r="N404" s="14"/>
      <c r="O404" s="14">
        <f t="shared" si="136"/>
        <v>-2.4230796904820322E-11</v>
      </c>
      <c r="P404" s="13">
        <f t="shared" si="142"/>
        <v>-1.2012438833238587E-11</v>
      </c>
      <c r="R404" s="14">
        <f t="shared" si="143"/>
        <v>1094.3986763004432</v>
      </c>
      <c r="S404" s="13">
        <f t="shared" si="144"/>
        <v>543.6666666666666</v>
      </c>
      <c r="U404" s="14">
        <f t="shared" si="145"/>
        <v>1006.4978629372563</v>
      </c>
      <c r="V404" s="13">
        <f t="shared" si="146"/>
        <v>500</v>
      </c>
      <c r="X404" s="14">
        <f t="shared" si="147"/>
        <v>2415.594871049415</v>
      </c>
      <c r="Y404" s="13">
        <f t="shared" si="148"/>
        <v>1200</v>
      </c>
      <c r="AA404" s="15">
        <f t="shared" si="151"/>
        <v>49796</v>
      </c>
      <c r="AB404" s="14">
        <f t="shared" si="158"/>
        <v>1156.3333333333335</v>
      </c>
      <c r="AC404" s="14">
        <f t="shared" si="159"/>
        <v>1156.3333333333214</v>
      </c>
      <c r="AE404" s="14">
        <f t="shared" si="149"/>
        <v>435.03891306839864</v>
      </c>
      <c r="AF404" s="14">
        <f t="shared" si="150"/>
        <v>435.0389130683941</v>
      </c>
      <c r="AH404" s="14">
        <f t="shared" si="160"/>
        <v>-195077.12892783183</v>
      </c>
      <c r="AI404" s="14">
        <f t="shared" si="161"/>
        <v>-7272.466864655533</v>
      </c>
      <c r="AK404" s="16">
        <f t="shared" si="152"/>
        <v>0</v>
      </c>
      <c r="AL404" s="16">
        <f t="shared" si="153"/>
        <v>0</v>
      </c>
      <c r="AM404" s="17">
        <f t="shared" si="154"/>
        <v>0</v>
      </c>
      <c r="AN404" s="17">
        <f t="shared" si="155"/>
        <v>0</v>
      </c>
    </row>
    <row r="405" spans="3:40" ht="12.75">
      <c r="C405" s="2">
        <f t="shared" si="156"/>
        <v>342</v>
      </c>
      <c r="D405" s="12">
        <f>DATE(YEAR($D404+35),MONTH($D404+35),1)</f>
        <v>49827</v>
      </c>
      <c r="E405" s="12"/>
      <c r="F405" s="13">
        <f t="shared" si="135"/>
        <v>4.329222262407519E-09</v>
      </c>
      <c r="G405" s="13">
        <f t="shared" si="137"/>
        <v>2.146215736401127E-09</v>
      </c>
      <c r="H405" s="13"/>
      <c r="I405" s="14">
        <f t="shared" si="138"/>
        <v>0</v>
      </c>
      <c r="J405" s="13">
        <f t="shared" si="139"/>
        <v>0</v>
      </c>
      <c r="K405" s="14"/>
      <c r="L405" s="14">
        <f t="shared" si="140"/>
        <v>2.436718080322001E-11</v>
      </c>
      <c r="M405" s="13">
        <f t="shared" si="141"/>
        <v>1.2055219492225088E-11</v>
      </c>
      <c r="N405" s="14"/>
      <c r="O405" s="14">
        <f t="shared" si="136"/>
        <v>-2.436718080322001E-11</v>
      </c>
      <c r="P405" s="13">
        <f t="shared" si="142"/>
        <v>-1.2055219492225088E-11</v>
      </c>
      <c r="R405" s="14">
        <f t="shared" si="143"/>
        <v>1096.6529583875551</v>
      </c>
      <c r="S405" s="13">
        <f t="shared" si="144"/>
        <v>543.6666666666666</v>
      </c>
      <c r="U405" s="14">
        <f t="shared" si="145"/>
        <v>1008.571083740854</v>
      </c>
      <c r="V405" s="13">
        <f t="shared" si="146"/>
        <v>500</v>
      </c>
      <c r="X405" s="14">
        <f t="shared" si="147"/>
        <v>2420.5706009780492</v>
      </c>
      <c r="Y405" s="13">
        <f t="shared" si="148"/>
        <v>1200</v>
      </c>
      <c r="AA405" s="15">
        <f t="shared" si="151"/>
        <v>49827</v>
      </c>
      <c r="AB405" s="14">
        <f t="shared" si="158"/>
        <v>1156.3333333333335</v>
      </c>
      <c r="AC405" s="14">
        <f t="shared" si="159"/>
        <v>1156.3333333333214</v>
      </c>
      <c r="AE405" s="14">
        <f t="shared" si="149"/>
        <v>433.79353576223514</v>
      </c>
      <c r="AF405" s="14">
        <f t="shared" si="150"/>
        <v>433.7935357622306</v>
      </c>
      <c r="AH405" s="14">
        <f t="shared" si="160"/>
        <v>-194643.3353920696</v>
      </c>
      <c r="AI405" s="14">
        <f t="shared" si="161"/>
        <v>-6838.673328893302</v>
      </c>
      <c r="AK405" s="16">
        <f t="shared" si="152"/>
        <v>0</v>
      </c>
      <c r="AL405" s="16">
        <f t="shared" si="153"/>
        <v>0</v>
      </c>
      <c r="AM405" s="17">
        <f t="shared" si="154"/>
        <v>0</v>
      </c>
      <c r="AN405" s="17">
        <f t="shared" si="155"/>
        <v>0</v>
      </c>
    </row>
    <row r="406" spans="3:40" ht="12.75">
      <c r="C406" s="2">
        <f t="shared" si="156"/>
        <v>343</v>
      </c>
      <c r="D406" s="12">
        <f aca="true" t="shared" si="162" ref="D406:D426">DATE(YEAR($D405+35),MONTH($D405+35),1)</f>
        <v>49857</v>
      </c>
      <c r="E406" s="12"/>
      <c r="F406" s="13">
        <f t="shared" si="135"/>
        <v>4.353589443210739E-09</v>
      </c>
      <c r="G406" s="13">
        <f t="shared" si="137"/>
        <v>2.153859190391201E-09</v>
      </c>
      <c r="H406" s="13"/>
      <c r="I406" s="14">
        <f t="shared" si="138"/>
        <v>0</v>
      </c>
      <c r="J406" s="13">
        <f t="shared" si="139"/>
        <v>0</v>
      </c>
      <c r="K406" s="14"/>
      <c r="L406" s="14">
        <f t="shared" si="140"/>
        <v>2.450433234322125E-11</v>
      </c>
      <c r="M406" s="13">
        <f t="shared" si="141"/>
        <v>1.2098152508681104E-11</v>
      </c>
      <c r="N406" s="14"/>
      <c r="O406" s="14">
        <f t="shared" si="136"/>
        <v>-2.450433234322125E-11</v>
      </c>
      <c r="P406" s="13">
        <f t="shared" si="142"/>
        <v>-1.2098152508681104E-11</v>
      </c>
      <c r="R406" s="14">
        <f t="shared" si="143"/>
        <v>1098.911883926672</v>
      </c>
      <c r="S406" s="13">
        <f t="shared" si="144"/>
        <v>543.6666666666666</v>
      </c>
      <c r="U406" s="14">
        <f t="shared" si="145"/>
        <v>1010.648575039858</v>
      </c>
      <c r="V406" s="13">
        <f t="shared" si="146"/>
        <v>500</v>
      </c>
      <c r="X406" s="14">
        <f t="shared" si="147"/>
        <v>2425.5565800956592</v>
      </c>
      <c r="Y406" s="13">
        <f t="shared" si="148"/>
        <v>1200</v>
      </c>
      <c r="AA406" s="15">
        <f t="shared" si="151"/>
        <v>49857</v>
      </c>
      <c r="AB406" s="14">
        <f t="shared" si="158"/>
        <v>1156.3333333333335</v>
      </c>
      <c r="AC406" s="14">
        <f t="shared" si="159"/>
        <v>1156.3333333333214</v>
      </c>
      <c r="AE406" s="14">
        <f t="shared" si="149"/>
        <v>432.55172357309476</v>
      </c>
      <c r="AF406" s="14">
        <f t="shared" si="150"/>
        <v>432.5517235730902</v>
      </c>
      <c r="AH406" s="14">
        <f t="shared" si="160"/>
        <v>-194210.7836684965</v>
      </c>
      <c r="AI406" s="14">
        <f t="shared" si="161"/>
        <v>-6406.1216053202115</v>
      </c>
      <c r="AK406" s="16">
        <f t="shared" si="152"/>
        <v>0</v>
      </c>
      <c r="AL406" s="16">
        <f t="shared" si="153"/>
        <v>0</v>
      </c>
      <c r="AM406" s="17">
        <f t="shared" si="154"/>
        <v>0</v>
      </c>
      <c r="AN406" s="17">
        <f t="shared" si="155"/>
        <v>0</v>
      </c>
    </row>
    <row r="407" spans="3:40" ht="12.75">
      <c r="C407" s="2">
        <f t="shared" si="156"/>
        <v>344</v>
      </c>
      <c r="D407" s="12">
        <f t="shared" si="162"/>
        <v>49888</v>
      </c>
      <c r="E407" s="12"/>
      <c r="F407" s="13">
        <f t="shared" si="135"/>
        <v>4.3780937755539605E-09</v>
      </c>
      <c r="G407" s="13">
        <f t="shared" si="137"/>
        <v>2.1615298654979166E-09</v>
      </c>
      <c r="H407" s="13"/>
      <c r="I407" s="14">
        <f t="shared" si="138"/>
        <v>0</v>
      </c>
      <c r="J407" s="13">
        <f t="shared" si="139"/>
        <v>0</v>
      </c>
      <c r="K407" s="14"/>
      <c r="L407" s="14">
        <f t="shared" si="140"/>
        <v>2.4642255845521958E-11</v>
      </c>
      <c r="M407" s="13">
        <f t="shared" si="141"/>
        <v>1.2141238425206932E-11</v>
      </c>
      <c r="N407" s="14"/>
      <c r="O407" s="14">
        <f t="shared" si="136"/>
        <v>-2.4642255845521958E-11</v>
      </c>
      <c r="P407" s="13">
        <f t="shared" si="142"/>
        <v>-1.2141238425206932E-11</v>
      </c>
      <c r="R407" s="14">
        <f t="shared" si="143"/>
        <v>1101.1754624825458</v>
      </c>
      <c r="S407" s="13">
        <f t="shared" si="144"/>
        <v>543.6666666666666</v>
      </c>
      <c r="U407" s="14">
        <f t="shared" si="145"/>
        <v>1012.7303456307901</v>
      </c>
      <c r="V407" s="13">
        <f t="shared" si="146"/>
        <v>500</v>
      </c>
      <c r="X407" s="14">
        <f t="shared" si="147"/>
        <v>2430.552829513896</v>
      </c>
      <c r="Y407" s="13">
        <f t="shared" si="148"/>
        <v>1200</v>
      </c>
      <c r="AA407" s="15">
        <f t="shared" si="151"/>
        <v>49888</v>
      </c>
      <c r="AB407" s="14">
        <f t="shared" si="158"/>
        <v>1156.3333333333335</v>
      </c>
      <c r="AC407" s="14">
        <f t="shared" si="159"/>
        <v>1156.3333333333214</v>
      </c>
      <c r="AE407" s="14">
        <f t="shared" si="149"/>
        <v>431.3134662951874</v>
      </c>
      <c r="AF407" s="14">
        <f t="shared" si="150"/>
        <v>431.3134662951829</v>
      </c>
      <c r="AH407" s="14">
        <f t="shared" si="160"/>
        <v>-193779.4702022013</v>
      </c>
      <c r="AI407" s="14">
        <f t="shared" si="161"/>
        <v>-5974.808139025029</v>
      </c>
      <c r="AK407" s="16">
        <f t="shared" si="152"/>
        <v>0</v>
      </c>
      <c r="AL407" s="16">
        <f t="shared" si="153"/>
        <v>0</v>
      </c>
      <c r="AM407" s="17">
        <f t="shared" si="154"/>
        <v>0</v>
      </c>
      <c r="AN407" s="17">
        <f t="shared" si="155"/>
        <v>0</v>
      </c>
    </row>
    <row r="408" spans="3:40" ht="12.75">
      <c r="C408" s="2">
        <f t="shared" si="156"/>
        <v>345</v>
      </c>
      <c r="D408" s="12">
        <f t="shared" si="162"/>
        <v>49919</v>
      </c>
      <c r="E408" s="12"/>
      <c r="F408" s="13">
        <f t="shared" si="135"/>
        <v>4.402736031399482E-09</v>
      </c>
      <c r="G408" s="13">
        <f t="shared" si="137"/>
        <v>2.16922785866556E-09</v>
      </c>
      <c r="H408" s="13"/>
      <c r="I408" s="14">
        <f t="shared" si="138"/>
        <v>0</v>
      </c>
      <c r="J408" s="13">
        <f t="shared" si="139"/>
        <v>0</v>
      </c>
      <c r="K408" s="14"/>
      <c r="L408" s="14">
        <f t="shared" si="140"/>
        <v>2.4780955655139294E-11</v>
      </c>
      <c r="M408" s="13">
        <f t="shared" si="141"/>
        <v>1.2184477786335279E-11</v>
      </c>
      <c r="N408" s="14"/>
      <c r="O408" s="14">
        <f t="shared" si="136"/>
        <v>-2.4780955655139294E-11</v>
      </c>
      <c r="P408" s="13">
        <f t="shared" si="142"/>
        <v>-1.2184477786335279E-11</v>
      </c>
      <c r="R408" s="14">
        <f t="shared" si="143"/>
        <v>1103.4437036396282</v>
      </c>
      <c r="S408" s="13">
        <f t="shared" si="144"/>
        <v>543.6666666666666</v>
      </c>
      <c r="U408" s="14">
        <f t="shared" si="145"/>
        <v>1014.8164043282908</v>
      </c>
      <c r="V408" s="13">
        <f t="shared" si="146"/>
        <v>500</v>
      </c>
      <c r="X408" s="14">
        <f t="shared" si="147"/>
        <v>2435.559370387898</v>
      </c>
      <c r="Y408" s="13">
        <f t="shared" si="148"/>
        <v>1200</v>
      </c>
      <c r="AA408" s="15">
        <f t="shared" si="151"/>
        <v>49919</v>
      </c>
      <c r="AB408" s="14">
        <f t="shared" si="158"/>
        <v>1156.3333333333335</v>
      </c>
      <c r="AC408" s="14">
        <f t="shared" si="159"/>
        <v>1156.3333333333212</v>
      </c>
      <c r="AE408" s="14">
        <f t="shared" si="149"/>
        <v>430.0787537519389</v>
      </c>
      <c r="AF408" s="14">
        <f t="shared" si="150"/>
        <v>430.07875375193436</v>
      </c>
      <c r="AH408" s="14">
        <f t="shared" si="160"/>
        <v>-193349.39144844937</v>
      </c>
      <c r="AI408" s="14">
        <f t="shared" si="161"/>
        <v>-5544.7293852730945</v>
      </c>
      <c r="AK408" s="16">
        <f t="shared" si="152"/>
        <v>0</v>
      </c>
      <c r="AL408" s="16">
        <f t="shared" si="153"/>
        <v>0</v>
      </c>
      <c r="AM408" s="17">
        <f t="shared" si="154"/>
        <v>0</v>
      </c>
      <c r="AN408" s="17">
        <f t="shared" si="155"/>
        <v>0</v>
      </c>
    </row>
    <row r="409" spans="3:40" ht="12.75">
      <c r="C409" s="2">
        <f t="shared" si="156"/>
        <v>346</v>
      </c>
      <c r="D409" s="12">
        <f t="shared" si="162"/>
        <v>49949</v>
      </c>
      <c r="E409" s="12"/>
      <c r="F409" s="13">
        <f t="shared" si="135"/>
        <v>4.427516987054622E-09</v>
      </c>
      <c r="G409" s="13">
        <f t="shared" si="137"/>
        <v>2.1769532671836704E-09</v>
      </c>
      <c r="H409" s="13"/>
      <c r="I409" s="14">
        <f t="shared" si="138"/>
        <v>0</v>
      </c>
      <c r="J409" s="13">
        <f t="shared" si="139"/>
        <v>0</v>
      </c>
      <c r="K409" s="14"/>
      <c r="L409" s="14">
        <f t="shared" si="140"/>
        <v>2.4920436141546467E-11</v>
      </c>
      <c r="M409" s="13">
        <f t="shared" si="141"/>
        <v>1.222787113853812E-11</v>
      </c>
      <c r="N409" s="14"/>
      <c r="O409" s="14">
        <f t="shared" si="136"/>
        <v>-2.4920436141546467E-11</v>
      </c>
      <c r="P409" s="13">
        <f t="shared" si="142"/>
        <v>-1.222787113853812E-11</v>
      </c>
      <c r="R409" s="14">
        <f t="shared" si="143"/>
        <v>1105.7166170021148</v>
      </c>
      <c r="S409" s="13">
        <f t="shared" si="144"/>
        <v>543.6666666666666</v>
      </c>
      <c r="U409" s="14">
        <f t="shared" si="145"/>
        <v>1016.9067599651578</v>
      </c>
      <c r="V409" s="13">
        <f t="shared" si="146"/>
        <v>500</v>
      </c>
      <c r="X409" s="14">
        <f t="shared" si="147"/>
        <v>2440.5762239163787</v>
      </c>
      <c r="Y409" s="13">
        <f t="shared" si="148"/>
        <v>1200</v>
      </c>
      <c r="AA409" s="15">
        <f t="shared" si="151"/>
        <v>49949</v>
      </c>
      <c r="AB409" s="14">
        <f t="shared" si="158"/>
        <v>1156.3333333333335</v>
      </c>
      <c r="AC409" s="14">
        <f t="shared" si="159"/>
        <v>1156.3333333333212</v>
      </c>
      <c r="AE409" s="14">
        <f t="shared" si="149"/>
        <v>428.84757579590735</v>
      </c>
      <c r="AF409" s="14">
        <f t="shared" si="150"/>
        <v>428.8475757959028</v>
      </c>
      <c r="AH409" s="14">
        <f t="shared" si="160"/>
        <v>-192920.54387265348</v>
      </c>
      <c r="AI409" s="14">
        <f t="shared" si="161"/>
        <v>-5115.881809477191</v>
      </c>
      <c r="AK409" s="16">
        <f t="shared" si="152"/>
        <v>0</v>
      </c>
      <c r="AL409" s="16">
        <f t="shared" si="153"/>
        <v>0</v>
      </c>
      <c r="AM409" s="17">
        <f t="shared" si="154"/>
        <v>0</v>
      </c>
      <c r="AN409" s="17">
        <f t="shared" si="155"/>
        <v>0</v>
      </c>
    </row>
    <row r="410" spans="3:40" ht="12.75">
      <c r="C410" s="2">
        <f t="shared" si="156"/>
        <v>347</v>
      </c>
      <c r="D410" s="12">
        <f t="shared" si="162"/>
        <v>49980</v>
      </c>
      <c r="E410" s="12"/>
      <c r="F410" s="13">
        <f t="shared" si="135"/>
        <v>4.452437423196168E-09</v>
      </c>
      <c r="G410" s="13">
        <f t="shared" si="137"/>
        <v>2.1847061886882725E-09</v>
      </c>
      <c r="H410" s="13"/>
      <c r="I410" s="14">
        <f t="shared" si="138"/>
        <v>0</v>
      </c>
      <c r="J410" s="13">
        <f t="shared" si="139"/>
        <v>0</v>
      </c>
      <c r="K410" s="14"/>
      <c r="L410" s="14">
        <f t="shared" si="140"/>
        <v>2.506070169881043E-11</v>
      </c>
      <c r="M410" s="13">
        <f t="shared" si="141"/>
        <v>1.2271419030233616E-11</v>
      </c>
      <c r="N410" s="14"/>
      <c r="O410" s="14">
        <f t="shared" si="136"/>
        <v>-2.506070169881043E-11</v>
      </c>
      <c r="P410" s="13">
        <f t="shared" si="142"/>
        <v>-1.2271419030233616E-11</v>
      </c>
      <c r="R410" s="14">
        <f t="shared" si="143"/>
        <v>1107.9942121939837</v>
      </c>
      <c r="S410" s="13">
        <f t="shared" si="144"/>
        <v>543.6666666666666</v>
      </c>
      <c r="U410" s="14">
        <f t="shared" si="145"/>
        <v>1019.0014213923823</v>
      </c>
      <c r="V410" s="13">
        <f t="shared" si="146"/>
        <v>500</v>
      </c>
      <c r="X410" s="14">
        <f t="shared" si="147"/>
        <v>2445.6034113417177</v>
      </c>
      <c r="Y410" s="13">
        <f t="shared" si="148"/>
        <v>1200</v>
      </c>
      <c r="AA410" s="15">
        <f t="shared" si="151"/>
        <v>49980</v>
      </c>
      <c r="AB410" s="14">
        <f t="shared" si="158"/>
        <v>1156.3333333333335</v>
      </c>
      <c r="AC410" s="14">
        <f t="shared" si="159"/>
        <v>1156.3333333333212</v>
      </c>
      <c r="AE410" s="14">
        <f t="shared" si="149"/>
        <v>427.61992230869964</v>
      </c>
      <c r="AF410" s="14">
        <f t="shared" si="150"/>
        <v>427.6199223086951</v>
      </c>
      <c r="AH410" s="14">
        <f t="shared" si="160"/>
        <v>-192492.9239503448</v>
      </c>
      <c r="AI410" s="14">
        <f t="shared" si="161"/>
        <v>-4688.261887168496</v>
      </c>
      <c r="AK410" s="16">
        <f t="shared" si="152"/>
        <v>0</v>
      </c>
      <c r="AL410" s="16">
        <f t="shared" si="153"/>
        <v>0</v>
      </c>
      <c r="AM410" s="17">
        <f t="shared" si="154"/>
        <v>0</v>
      </c>
      <c r="AN410" s="17">
        <f t="shared" si="155"/>
        <v>0</v>
      </c>
    </row>
    <row r="411" spans="3:40" ht="12.75">
      <c r="C411" s="2">
        <f t="shared" si="156"/>
        <v>348</v>
      </c>
      <c r="D411" s="12">
        <f t="shared" si="162"/>
        <v>50010</v>
      </c>
      <c r="E411" s="12"/>
      <c r="F411" s="13">
        <f t="shared" si="135"/>
        <v>4.477498124894978E-09</v>
      </c>
      <c r="G411" s="13">
        <f t="shared" si="137"/>
        <v>2.1924867211631065E-09</v>
      </c>
      <c r="H411" s="13"/>
      <c r="I411" s="14">
        <f t="shared" si="138"/>
        <v>0</v>
      </c>
      <c r="J411" s="13">
        <f t="shared" si="139"/>
        <v>0</v>
      </c>
      <c r="K411" s="14"/>
      <c r="L411" s="14">
        <f t="shared" si="140"/>
        <v>2.5201756745730306E-11</v>
      </c>
      <c r="M411" s="13">
        <f t="shared" si="141"/>
        <v>1.2315122011793036E-11</v>
      </c>
      <c r="N411" s="14"/>
      <c r="O411" s="14">
        <f t="shared" si="136"/>
        <v>-2.5201756745730306E-11</v>
      </c>
      <c r="P411" s="13">
        <f t="shared" si="142"/>
        <v>-1.2315122011793036E-11</v>
      </c>
      <c r="R411" s="14">
        <f t="shared" si="143"/>
        <v>1110.2764988590368</v>
      </c>
      <c r="S411" s="13">
        <f t="shared" si="144"/>
        <v>543.6666666666666</v>
      </c>
      <c r="U411" s="14">
        <f t="shared" si="145"/>
        <v>1021.1003974791879</v>
      </c>
      <c r="V411" s="13">
        <f t="shared" si="146"/>
        <v>500</v>
      </c>
      <c r="X411" s="14">
        <f t="shared" si="147"/>
        <v>2450.640953950051</v>
      </c>
      <c r="Y411" s="13">
        <f t="shared" si="148"/>
        <v>1200</v>
      </c>
      <c r="AA411" s="15">
        <f t="shared" si="151"/>
        <v>50010</v>
      </c>
      <c r="AB411" s="14">
        <f t="shared" si="158"/>
        <v>1156.3333333333335</v>
      </c>
      <c r="AC411" s="14">
        <f t="shared" si="159"/>
        <v>1156.3333333333212</v>
      </c>
      <c r="AE411" s="14">
        <f t="shared" si="149"/>
        <v>426.39578320088856</v>
      </c>
      <c r="AF411" s="14">
        <f t="shared" si="150"/>
        <v>426.39578320088407</v>
      </c>
      <c r="AH411" s="14">
        <f t="shared" si="160"/>
        <v>-192066.5281671439</v>
      </c>
      <c r="AI411" s="14">
        <f t="shared" si="161"/>
        <v>-4261.866103967613</v>
      </c>
      <c r="AK411" s="16">
        <f t="shared" si="152"/>
        <v>0</v>
      </c>
      <c r="AL411" s="16">
        <f t="shared" si="153"/>
        <v>0</v>
      </c>
      <c r="AM411" s="17">
        <f t="shared" si="154"/>
        <v>0</v>
      </c>
      <c r="AN411" s="17">
        <f t="shared" si="155"/>
        <v>0</v>
      </c>
    </row>
    <row r="412" spans="3:40" ht="12.75">
      <c r="C412" s="2">
        <f t="shared" si="156"/>
        <v>349</v>
      </c>
      <c r="D412" s="12">
        <f t="shared" si="162"/>
        <v>50041</v>
      </c>
      <c r="E412" s="12"/>
      <c r="F412" s="13">
        <f t="shared" si="135"/>
        <v>4.502699881640709E-09</v>
      </c>
      <c r="G412" s="13">
        <f t="shared" si="137"/>
        <v>2.2002949629408664E-09</v>
      </c>
      <c r="H412" s="13"/>
      <c r="I412" s="14">
        <f t="shared" si="138"/>
        <v>0</v>
      </c>
      <c r="J412" s="13">
        <f t="shared" si="139"/>
        <v>0</v>
      </c>
      <c r="K412" s="14"/>
      <c r="L412" s="14">
        <f t="shared" si="140"/>
        <v>2.5343605725976587E-11</v>
      </c>
      <c r="M412" s="13">
        <f t="shared" si="141"/>
        <v>1.2358980635547778E-11</v>
      </c>
      <c r="N412" s="14"/>
      <c r="O412" s="14">
        <f t="shared" si="136"/>
        <v>-2.5343605725976587E-11</v>
      </c>
      <c r="P412" s="13">
        <f t="shared" si="142"/>
        <v>-1.2358980635547778E-11</v>
      </c>
      <c r="R412" s="14">
        <f t="shared" si="143"/>
        <v>1112.563486660942</v>
      </c>
      <c r="S412" s="13">
        <f t="shared" si="144"/>
        <v>543.6666666666666</v>
      </c>
      <c r="U412" s="14">
        <f t="shared" si="145"/>
        <v>1023.2036971130676</v>
      </c>
      <c r="V412" s="13">
        <f t="shared" si="146"/>
        <v>500</v>
      </c>
      <c r="X412" s="14">
        <f t="shared" si="147"/>
        <v>2455.688873071362</v>
      </c>
      <c r="Y412" s="13">
        <f t="shared" si="148"/>
        <v>1200</v>
      </c>
      <c r="AA412" s="15">
        <f t="shared" si="151"/>
        <v>50041</v>
      </c>
      <c r="AB412" s="14">
        <f t="shared" si="158"/>
        <v>1156.3333333333335</v>
      </c>
      <c r="AC412" s="14">
        <f t="shared" si="159"/>
        <v>1156.3333333333212</v>
      </c>
      <c r="AE412" s="14">
        <f t="shared" si="149"/>
        <v>425.1751484119295</v>
      </c>
      <c r="AF412" s="14">
        <f t="shared" si="150"/>
        <v>425.175148411925</v>
      </c>
      <c r="AH412" s="14">
        <f t="shared" si="160"/>
        <v>-191641.35301873198</v>
      </c>
      <c r="AI412" s="14">
        <f t="shared" si="161"/>
        <v>-3836.6909555556877</v>
      </c>
      <c r="AK412" s="16">
        <f t="shared" si="152"/>
        <v>0</v>
      </c>
      <c r="AL412" s="16">
        <f t="shared" si="153"/>
        <v>0</v>
      </c>
      <c r="AM412" s="17">
        <f t="shared" si="154"/>
        <v>0</v>
      </c>
      <c r="AN412" s="17">
        <f t="shared" si="155"/>
        <v>0</v>
      </c>
    </row>
    <row r="413" spans="3:40" ht="12.75">
      <c r="C413" s="2">
        <f t="shared" si="156"/>
        <v>350</v>
      </c>
      <c r="D413" s="12">
        <f t="shared" si="162"/>
        <v>50072</v>
      </c>
      <c r="E413" s="12"/>
      <c r="F413" s="13">
        <f t="shared" si="135"/>
        <v>4.5280434873666855E-09</v>
      </c>
      <c r="G413" s="13">
        <f t="shared" si="137"/>
        <v>2.2081310127044547E-09</v>
      </c>
      <c r="H413" s="13"/>
      <c r="I413" s="14">
        <f t="shared" si="138"/>
        <v>0</v>
      </c>
      <c r="J413" s="13">
        <f t="shared" si="139"/>
        <v>0</v>
      </c>
      <c r="K413" s="14"/>
      <c r="L413" s="14">
        <f t="shared" si="140"/>
        <v>2.54862531082311E-11</v>
      </c>
      <c r="M413" s="13">
        <f t="shared" si="141"/>
        <v>1.2402995455796196E-11</v>
      </c>
      <c r="N413" s="14"/>
      <c r="O413" s="14">
        <f t="shared" si="136"/>
        <v>-2.54862531082311E-11</v>
      </c>
      <c r="P413" s="13">
        <f t="shared" si="142"/>
        <v>-1.2402995455796196E-11</v>
      </c>
      <c r="R413" s="14">
        <f t="shared" si="143"/>
        <v>1114.855185283268</v>
      </c>
      <c r="S413" s="13">
        <f t="shared" si="144"/>
        <v>543.6666666666666</v>
      </c>
      <c r="U413" s="14">
        <f t="shared" si="145"/>
        <v>1025.3113291998172</v>
      </c>
      <c r="V413" s="13">
        <f t="shared" si="146"/>
        <v>500</v>
      </c>
      <c r="X413" s="14">
        <f t="shared" si="147"/>
        <v>2460.7471900795613</v>
      </c>
      <c r="Y413" s="13">
        <f t="shared" si="148"/>
        <v>1200</v>
      </c>
      <c r="AA413" s="15">
        <f t="shared" si="151"/>
        <v>50072</v>
      </c>
      <c r="AB413" s="14">
        <f t="shared" si="158"/>
        <v>1156.3333333333335</v>
      </c>
      <c r="AC413" s="14">
        <f t="shared" si="159"/>
        <v>1156.333333333321</v>
      </c>
      <c r="AE413" s="14">
        <f t="shared" si="149"/>
        <v>423.95800791007815</v>
      </c>
      <c r="AF413" s="14">
        <f t="shared" si="150"/>
        <v>423.9580079100736</v>
      </c>
      <c r="AH413" s="14">
        <f t="shared" si="160"/>
        <v>-191217.3950108219</v>
      </c>
      <c r="AI413" s="14">
        <f t="shared" si="161"/>
        <v>-3412.732947645614</v>
      </c>
      <c r="AK413" s="16">
        <f t="shared" si="152"/>
        <v>0</v>
      </c>
      <c r="AL413" s="16">
        <f t="shared" si="153"/>
        <v>0</v>
      </c>
      <c r="AM413" s="17">
        <f t="shared" si="154"/>
        <v>0</v>
      </c>
      <c r="AN413" s="17">
        <f t="shared" si="155"/>
        <v>0</v>
      </c>
    </row>
    <row r="414" spans="3:40" ht="12.75">
      <c r="C414" s="2">
        <f t="shared" si="156"/>
        <v>351</v>
      </c>
      <c r="D414" s="12">
        <f t="shared" si="162"/>
        <v>50100</v>
      </c>
      <c r="E414" s="12"/>
      <c r="F414" s="13">
        <f t="shared" si="135"/>
        <v>4.553529740474916E-09</v>
      </c>
      <c r="G414" s="13">
        <f t="shared" si="137"/>
        <v>2.2159949694882043E-09</v>
      </c>
      <c r="H414" s="13"/>
      <c r="I414" s="14">
        <f t="shared" si="138"/>
        <v>0</v>
      </c>
      <c r="J414" s="13">
        <f t="shared" si="139"/>
        <v>0</v>
      </c>
      <c r="K414" s="14"/>
      <c r="L414" s="14">
        <f t="shared" si="140"/>
        <v>2.5629703386327825E-11</v>
      </c>
      <c r="M414" s="13">
        <f t="shared" si="141"/>
        <v>1.2447167028810774E-11</v>
      </c>
      <c r="N414" s="14"/>
      <c r="O414" s="14">
        <f t="shared" si="136"/>
        <v>-2.5629703386327825E-11</v>
      </c>
      <c r="P414" s="13">
        <f t="shared" si="142"/>
        <v>-1.2447167028810774E-11</v>
      </c>
      <c r="R414" s="14">
        <f t="shared" si="143"/>
        <v>1117.1516044295365</v>
      </c>
      <c r="S414" s="13">
        <f t="shared" si="144"/>
        <v>543.6666666666666</v>
      </c>
      <c r="U414" s="14">
        <f t="shared" si="145"/>
        <v>1027.4233026635836</v>
      </c>
      <c r="V414" s="13">
        <f t="shared" si="146"/>
        <v>500</v>
      </c>
      <c r="X414" s="14">
        <f t="shared" si="147"/>
        <v>2465.815926392601</v>
      </c>
      <c r="Y414" s="13">
        <f t="shared" si="148"/>
        <v>1200</v>
      </c>
      <c r="AA414" s="15">
        <f t="shared" si="151"/>
        <v>50100</v>
      </c>
      <c r="AB414" s="14">
        <f t="shared" si="158"/>
        <v>1156.3333333333335</v>
      </c>
      <c r="AC414" s="14">
        <f t="shared" si="159"/>
        <v>1156.333333333321</v>
      </c>
      <c r="AE414" s="14">
        <f t="shared" si="149"/>
        <v>422.74435169230793</v>
      </c>
      <c r="AF414" s="14">
        <f t="shared" si="150"/>
        <v>422.7443516923033</v>
      </c>
      <c r="AH414" s="14">
        <f t="shared" si="160"/>
        <v>-190794.6506591296</v>
      </c>
      <c r="AI414" s="14">
        <f t="shared" si="161"/>
        <v>-2989.9885959533103</v>
      </c>
      <c r="AK414" s="16">
        <f t="shared" si="152"/>
        <v>0</v>
      </c>
      <c r="AL414" s="16">
        <f t="shared" si="153"/>
        <v>0</v>
      </c>
      <c r="AM414" s="17">
        <f t="shared" si="154"/>
        <v>0</v>
      </c>
      <c r="AN414" s="17">
        <f t="shared" si="155"/>
        <v>0</v>
      </c>
    </row>
    <row r="415" spans="3:40" ht="12.75">
      <c r="C415" s="2">
        <f t="shared" si="156"/>
        <v>352</v>
      </c>
      <c r="D415" s="12">
        <f t="shared" si="162"/>
        <v>50131</v>
      </c>
      <c r="E415" s="12"/>
      <c r="F415" s="13">
        <f t="shared" si="135"/>
        <v>4.579159443861244E-09</v>
      </c>
      <c r="G415" s="13">
        <f t="shared" si="137"/>
        <v>2.2238869326791557E-09</v>
      </c>
      <c r="H415" s="13"/>
      <c r="I415" s="14">
        <f t="shared" si="138"/>
        <v>0</v>
      </c>
      <c r="J415" s="13">
        <f t="shared" si="139"/>
        <v>0</v>
      </c>
      <c r="K415" s="14"/>
      <c r="L415" s="14">
        <f t="shared" si="140"/>
        <v>2.5773961079394437E-11</v>
      </c>
      <c r="M415" s="13">
        <f t="shared" si="141"/>
        <v>1.2491495912845053E-11</v>
      </c>
      <c r="N415" s="14"/>
      <c r="O415" s="14">
        <f t="shared" si="136"/>
        <v>-2.5773961079394437E-11</v>
      </c>
      <c r="P415" s="13">
        <f t="shared" si="142"/>
        <v>-1.2491495912845053E-11</v>
      </c>
      <c r="R415" s="14">
        <f t="shared" si="143"/>
        <v>1119.4527538232537</v>
      </c>
      <c r="S415" s="13">
        <f t="shared" si="144"/>
        <v>543.6666666666666</v>
      </c>
      <c r="U415" s="14">
        <f t="shared" si="145"/>
        <v>1029.5396264468918</v>
      </c>
      <c r="V415" s="13">
        <f t="shared" si="146"/>
        <v>500</v>
      </c>
      <c r="X415" s="14">
        <f t="shared" si="147"/>
        <v>2470.8951034725405</v>
      </c>
      <c r="Y415" s="13">
        <f t="shared" si="148"/>
        <v>1200</v>
      </c>
      <c r="AA415" s="15">
        <f t="shared" si="151"/>
        <v>50131</v>
      </c>
      <c r="AB415" s="14">
        <f t="shared" si="158"/>
        <v>1156.3333333333335</v>
      </c>
      <c r="AC415" s="14">
        <f t="shared" si="159"/>
        <v>1156.333333333321</v>
      </c>
      <c r="AE415" s="14">
        <f t="shared" si="149"/>
        <v>421.53416978422723</v>
      </c>
      <c r="AF415" s="14">
        <f t="shared" si="150"/>
        <v>421.5341697842227</v>
      </c>
      <c r="AH415" s="14">
        <f t="shared" si="160"/>
        <v>-190373.11648934538</v>
      </c>
      <c r="AI415" s="14">
        <f t="shared" si="161"/>
        <v>-2568.4544261690876</v>
      </c>
      <c r="AK415" s="16">
        <f t="shared" si="152"/>
        <v>0</v>
      </c>
      <c r="AL415" s="16">
        <f t="shared" si="153"/>
        <v>0</v>
      </c>
      <c r="AM415" s="17">
        <f t="shared" si="154"/>
        <v>0</v>
      </c>
      <c r="AN415" s="17">
        <f t="shared" si="155"/>
        <v>0</v>
      </c>
    </row>
    <row r="416" spans="3:40" ht="12.75">
      <c r="C416" s="2">
        <f t="shared" si="156"/>
        <v>353</v>
      </c>
      <c r="D416" s="12">
        <f t="shared" si="162"/>
        <v>50161</v>
      </c>
      <c r="E416" s="12"/>
      <c r="F416" s="13">
        <f t="shared" si="135"/>
        <v>4.604933404940638E-09</v>
      </c>
      <c r="G416" s="13">
        <f t="shared" si="137"/>
        <v>2.2318070020182994E-09</v>
      </c>
      <c r="H416" s="13"/>
      <c r="I416" s="14">
        <f t="shared" si="138"/>
        <v>0</v>
      </c>
      <c r="J416" s="13">
        <f t="shared" si="139"/>
        <v>0</v>
      </c>
      <c r="K416" s="14"/>
      <c r="L416" s="14">
        <f t="shared" si="140"/>
        <v>2.5919030731994695E-11</v>
      </c>
      <c r="M416" s="13">
        <f t="shared" si="141"/>
        <v>1.2535982668140738E-11</v>
      </c>
      <c r="N416" s="14"/>
      <c r="O416" s="14">
        <f t="shared" si="136"/>
        <v>-2.5919030731994695E-11</v>
      </c>
      <c r="P416" s="13">
        <f t="shared" si="142"/>
        <v>-1.2535982668140738E-11</v>
      </c>
      <c r="R416" s="14">
        <f t="shared" si="143"/>
        <v>1121.7586432079545</v>
      </c>
      <c r="S416" s="13">
        <f t="shared" si="144"/>
        <v>543.6666666666666</v>
      </c>
      <c r="U416" s="14">
        <f t="shared" si="145"/>
        <v>1031.6603095106877</v>
      </c>
      <c r="V416" s="13">
        <f t="shared" si="146"/>
        <v>500</v>
      </c>
      <c r="X416" s="14">
        <f t="shared" si="147"/>
        <v>2475.9847428256508</v>
      </c>
      <c r="Y416" s="13">
        <f t="shared" si="148"/>
        <v>1200</v>
      </c>
      <c r="AA416" s="15">
        <f t="shared" si="151"/>
        <v>50161</v>
      </c>
      <c r="AB416" s="14">
        <f t="shared" si="158"/>
        <v>1156.3333333333335</v>
      </c>
      <c r="AC416" s="14">
        <f t="shared" si="159"/>
        <v>1156.333333333321</v>
      </c>
      <c r="AE416" s="14">
        <f t="shared" si="149"/>
        <v>420.3274522399987</v>
      </c>
      <c r="AF416" s="14">
        <f t="shared" si="150"/>
        <v>420.32745223999416</v>
      </c>
      <c r="AH416" s="14">
        <f t="shared" si="160"/>
        <v>-189952.7890371054</v>
      </c>
      <c r="AI416" s="14">
        <f t="shared" si="161"/>
        <v>-2148.1269739290933</v>
      </c>
      <c r="AK416" s="16">
        <f t="shared" si="152"/>
        <v>0</v>
      </c>
      <c r="AL416" s="16">
        <f t="shared" si="153"/>
        <v>0</v>
      </c>
      <c r="AM416" s="17">
        <f t="shared" si="154"/>
        <v>0</v>
      </c>
      <c r="AN416" s="17">
        <f t="shared" si="155"/>
        <v>0</v>
      </c>
    </row>
    <row r="417" spans="3:40" ht="12.75">
      <c r="C417" s="2">
        <f t="shared" si="156"/>
        <v>354</v>
      </c>
      <c r="D417" s="12">
        <f t="shared" si="162"/>
        <v>50192</v>
      </c>
      <c r="E417" s="12"/>
      <c r="F417" s="13">
        <f t="shared" si="135"/>
        <v>4.6308524356726324E-09</v>
      </c>
      <c r="G417" s="13">
        <f t="shared" si="137"/>
        <v>2.2397552776018415E-09</v>
      </c>
      <c r="H417" s="13"/>
      <c r="I417" s="14">
        <f t="shared" si="138"/>
        <v>0</v>
      </c>
      <c r="J417" s="13">
        <f t="shared" si="139"/>
        <v>0</v>
      </c>
      <c r="K417" s="14"/>
      <c r="L417" s="14">
        <f t="shared" si="140"/>
        <v>2.606491691427158E-11</v>
      </c>
      <c r="M417" s="13">
        <f t="shared" si="141"/>
        <v>1.2580627856934748E-11</v>
      </c>
      <c r="N417" s="14"/>
      <c r="O417" s="14">
        <f t="shared" si="136"/>
        <v>-2.606491691427158E-11</v>
      </c>
      <c r="P417" s="13">
        <f t="shared" si="142"/>
        <v>-1.2580627856934748E-11</v>
      </c>
      <c r="R417" s="14">
        <f t="shared" si="143"/>
        <v>1124.0692823472439</v>
      </c>
      <c r="S417" s="13">
        <f t="shared" si="144"/>
        <v>543.6666666666666</v>
      </c>
      <c r="U417" s="14">
        <f t="shared" si="145"/>
        <v>1033.7853608343753</v>
      </c>
      <c r="V417" s="13">
        <f t="shared" si="146"/>
        <v>500</v>
      </c>
      <c r="X417" s="14">
        <f t="shared" si="147"/>
        <v>2481.0848660025003</v>
      </c>
      <c r="Y417" s="13">
        <f t="shared" si="148"/>
        <v>1200</v>
      </c>
      <c r="AA417" s="15">
        <f t="shared" si="151"/>
        <v>50192</v>
      </c>
      <c r="AB417" s="14">
        <f t="shared" si="158"/>
        <v>1156.3333333333335</v>
      </c>
      <c r="AC417" s="14">
        <f t="shared" si="159"/>
        <v>1156.333333333321</v>
      </c>
      <c r="AE417" s="14">
        <f t="shared" si="149"/>
        <v>419.1241891422562</v>
      </c>
      <c r="AF417" s="14">
        <f t="shared" si="150"/>
        <v>419.1241891422517</v>
      </c>
      <c r="AH417" s="14">
        <f t="shared" si="160"/>
        <v>-189533.66484796314</v>
      </c>
      <c r="AI417" s="14">
        <f t="shared" si="161"/>
        <v>-1729.0027847868416</v>
      </c>
      <c r="AK417" s="16">
        <f aca="true" t="shared" si="163" ref="AK417:AK440">IF(AND(AH417&gt;0,AH416&lt;0),1,0)</f>
        <v>0</v>
      </c>
      <c r="AL417" s="16">
        <f aca="true" t="shared" si="164" ref="AL417:AL440">IF(AND(AI417&gt;0,AI416&lt;0),1,0)</f>
        <v>0</v>
      </c>
      <c r="AM417" s="17">
        <f aca="true" t="shared" si="165" ref="AM417:AM440">IF(AK417=1,$D417,0)</f>
        <v>0</v>
      </c>
      <c r="AN417" s="17">
        <f aca="true" t="shared" si="166" ref="AN417:AN440">IF(AL417=1,$D417,0)</f>
        <v>0</v>
      </c>
    </row>
    <row r="418" spans="3:40" ht="12.75">
      <c r="C418" s="2">
        <f aca="true" t="shared" si="167" ref="C418:C440">C417+1</f>
        <v>355</v>
      </c>
      <c r="D418" s="12">
        <f t="shared" si="162"/>
        <v>50222</v>
      </c>
      <c r="E418" s="12"/>
      <c r="F418" s="13">
        <f t="shared" si="135"/>
        <v>4.656917352586904E-09</v>
      </c>
      <c r="G418" s="13">
        <f t="shared" si="137"/>
        <v>2.247731859882467E-09</v>
      </c>
      <c r="H418" s="13"/>
      <c r="I418" s="14">
        <f t="shared" si="138"/>
        <v>0</v>
      </c>
      <c r="J418" s="13">
        <f t="shared" si="139"/>
        <v>0</v>
      </c>
      <c r="K418" s="14"/>
      <c r="L418" s="14">
        <f t="shared" si="140"/>
        <v>2.621162422209129E-11</v>
      </c>
      <c r="M418" s="13">
        <f t="shared" si="141"/>
        <v>1.2625432043466326E-11</v>
      </c>
      <c r="N418" s="14"/>
      <c r="O418" s="14">
        <f t="shared" si="136"/>
        <v>-2.621162422209129E-11</v>
      </c>
      <c r="P418" s="13">
        <f t="shared" si="142"/>
        <v>-1.2625432043466326E-11</v>
      </c>
      <c r="R418" s="14">
        <f t="shared" si="143"/>
        <v>1126.3846810248388</v>
      </c>
      <c r="S418" s="13">
        <f t="shared" si="144"/>
        <v>543.6666666666666</v>
      </c>
      <c r="U418" s="14">
        <f t="shared" si="145"/>
        <v>1035.9147894158543</v>
      </c>
      <c r="V418" s="13">
        <f t="shared" si="146"/>
        <v>500</v>
      </c>
      <c r="X418" s="14">
        <f t="shared" si="147"/>
        <v>2486.19549459805</v>
      </c>
      <c r="Y418" s="13">
        <f t="shared" si="148"/>
        <v>1200</v>
      </c>
      <c r="AA418" s="15">
        <f t="shared" si="151"/>
        <v>50222</v>
      </c>
      <c r="AB418" s="14">
        <f aca="true" t="shared" si="168" ref="AB418:AB440">-J418-S418+V418+Y418</f>
        <v>1156.3333333333335</v>
      </c>
      <c r="AC418" s="14">
        <f aca="true" t="shared" si="169" ref="AC418:AC440">AB418+P418</f>
        <v>1156.3333333333208</v>
      </c>
      <c r="AE418" s="14">
        <f t="shared" si="149"/>
        <v>417.92437060202394</v>
      </c>
      <c r="AF418" s="14">
        <f t="shared" si="150"/>
        <v>417.92437060201934</v>
      </c>
      <c r="AH418" s="14">
        <f aca="true" t="shared" si="170" ref="AH418:AH440">AH417+AE418</f>
        <v>-189115.7404773611</v>
      </c>
      <c r="AI418" s="14">
        <f aca="true" t="shared" si="171" ref="AI418:AI440">AI417+AF418</f>
        <v>-1311.0784141848223</v>
      </c>
      <c r="AK418" s="16">
        <f t="shared" si="163"/>
        <v>0</v>
      </c>
      <c r="AL418" s="16">
        <f t="shared" si="164"/>
        <v>0</v>
      </c>
      <c r="AM418" s="17">
        <f t="shared" si="165"/>
        <v>0</v>
      </c>
      <c r="AN418" s="17">
        <f t="shared" si="166"/>
        <v>0</v>
      </c>
    </row>
    <row r="419" spans="3:40" ht="12.75">
      <c r="C419" s="2">
        <f t="shared" si="167"/>
        <v>356</v>
      </c>
      <c r="D419" s="12">
        <f t="shared" si="162"/>
        <v>50253</v>
      </c>
      <c r="E419" s="12"/>
      <c r="F419" s="13">
        <f t="shared" si="135"/>
        <v>4.683128976808995E-09</v>
      </c>
      <c r="G419" s="13">
        <f t="shared" si="137"/>
        <v>2.2557368496706057E-09</v>
      </c>
      <c r="H419" s="13"/>
      <c r="I419" s="14">
        <f t="shared" si="138"/>
        <v>0</v>
      </c>
      <c r="J419" s="13">
        <f t="shared" si="139"/>
        <v>0</v>
      </c>
      <c r="K419" s="14"/>
      <c r="L419" s="14">
        <f t="shared" si="140"/>
        <v>2.6359157277188018E-11</v>
      </c>
      <c r="M419" s="13">
        <f t="shared" si="141"/>
        <v>1.2670395793984181E-11</v>
      </c>
      <c r="N419" s="14"/>
      <c r="O419" s="14">
        <f t="shared" si="136"/>
        <v>-2.6359157277188018E-11</v>
      </c>
      <c r="P419" s="13">
        <f t="shared" si="142"/>
        <v>-1.2670395793984181E-11</v>
      </c>
      <c r="R419" s="14">
        <f t="shared" si="143"/>
        <v>1128.7048490446093</v>
      </c>
      <c r="S419" s="13">
        <f t="shared" si="144"/>
        <v>543.6666666666666</v>
      </c>
      <c r="U419" s="14">
        <f t="shared" si="145"/>
        <v>1038.0486042715597</v>
      </c>
      <c r="V419" s="13">
        <f t="shared" si="146"/>
        <v>500</v>
      </c>
      <c r="X419" s="14">
        <f t="shared" si="147"/>
        <v>2491.3166502517433</v>
      </c>
      <c r="Y419" s="13">
        <f t="shared" si="148"/>
        <v>1200</v>
      </c>
      <c r="AA419" s="15">
        <f t="shared" si="151"/>
        <v>50253</v>
      </c>
      <c r="AB419" s="14">
        <f t="shared" si="168"/>
        <v>1156.3333333333335</v>
      </c>
      <c r="AC419" s="14">
        <f t="shared" si="169"/>
        <v>1156.3333333333208</v>
      </c>
      <c r="AE419" s="14">
        <f t="shared" si="149"/>
        <v>416.7279867586352</v>
      </c>
      <c r="AF419" s="14">
        <f t="shared" si="150"/>
        <v>416.72798675863066</v>
      </c>
      <c r="AH419" s="14">
        <f t="shared" si="170"/>
        <v>-188699.01249060247</v>
      </c>
      <c r="AI419" s="14">
        <f t="shared" si="171"/>
        <v>-894.3504274261917</v>
      </c>
      <c r="AK419" s="16">
        <f t="shared" si="163"/>
        <v>0</v>
      </c>
      <c r="AL419" s="16">
        <f t="shared" si="164"/>
        <v>0</v>
      </c>
      <c r="AM419" s="17">
        <f t="shared" si="165"/>
        <v>0</v>
      </c>
      <c r="AN419" s="17">
        <f t="shared" si="166"/>
        <v>0</v>
      </c>
    </row>
    <row r="420" spans="3:40" ht="12.75">
      <c r="C420" s="2">
        <f t="shared" si="167"/>
        <v>357</v>
      </c>
      <c r="D420" s="12">
        <f t="shared" si="162"/>
        <v>50284</v>
      </c>
      <c r="E420" s="12"/>
      <c r="F420" s="13">
        <f t="shared" si="135"/>
        <v>4.709488134086183E-09</v>
      </c>
      <c r="G420" s="13">
        <f t="shared" si="137"/>
        <v>2.2637703481357144E-09</v>
      </c>
      <c r="H420" s="13"/>
      <c r="I420" s="14">
        <f t="shared" si="138"/>
        <v>0</v>
      </c>
      <c r="J420" s="13">
        <f t="shared" si="139"/>
        <v>0</v>
      </c>
      <c r="K420" s="14"/>
      <c r="L420" s="14">
        <f t="shared" si="140"/>
        <v>2.6507520727309553E-11</v>
      </c>
      <c r="M420" s="13">
        <f t="shared" si="141"/>
        <v>1.2715519676753644E-11</v>
      </c>
      <c r="N420" s="14"/>
      <c r="O420" s="14">
        <f t="shared" si="136"/>
        <v>-2.6507520727309553E-11</v>
      </c>
      <c r="P420" s="13">
        <f t="shared" si="142"/>
        <v>-1.2715519676753644E-11</v>
      </c>
      <c r="R420" s="14">
        <f t="shared" si="143"/>
        <v>1131.0297962306188</v>
      </c>
      <c r="S420" s="13">
        <f t="shared" si="144"/>
        <v>543.6666666666666</v>
      </c>
      <c r="U420" s="14">
        <f t="shared" si="145"/>
        <v>1040.186814436498</v>
      </c>
      <c r="V420" s="13">
        <f t="shared" si="146"/>
        <v>500</v>
      </c>
      <c r="X420" s="14">
        <f t="shared" si="147"/>
        <v>2496.4483546475954</v>
      </c>
      <c r="Y420" s="13">
        <f t="shared" si="148"/>
        <v>1200</v>
      </c>
      <c r="AA420" s="15">
        <f t="shared" si="151"/>
        <v>50284</v>
      </c>
      <c r="AB420" s="14">
        <f t="shared" si="168"/>
        <v>1156.3333333333335</v>
      </c>
      <c r="AC420" s="14">
        <f t="shared" si="169"/>
        <v>1156.3333333333208</v>
      </c>
      <c r="AE420" s="14">
        <f t="shared" si="149"/>
        <v>415.53502777965116</v>
      </c>
      <c r="AF420" s="14">
        <f t="shared" si="150"/>
        <v>415.53502777964655</v>
      </c>
      <c r="AH420" s="14">
        <f t="shared" si="170"/>
        <v>-188283.47746282283</v>
      </c>
      <c r="AI420" s="14">
        <f t="shared" si="171"/>
        <v>-478.81539964654513</v>
      </c>
      <c r="AK420" s="16">
        <f t="shared" si="163"/>
        <v>0</v>
      </c>
      <c r="AL420" s="16">
        <f t="shared" si="164"/>
        <v>0</v>
      </c>
      <c r="AM420" s="17">
        <f t="shared" si="165"/>
        <v>0</v>
      </c>
      <c r="AN420" s="17">
        <f t="shared" si="166"/>
        <v>0</v>
      </c>
    </row>
    <row r="421" spans="3:40" ht="12.75">
      <c r="C421" s="2">
        <f t="shared" si="167"/>
        <v>358</v>
      </c>
      <c r="D421" s="12">
        <f t="shared" si="162"/>
        <v>50314</v>
      </c>
      <c r="E421" s="12"/>
      <c r="F421" s="13">
        <f t="shared" si="135"/>
        <v>4.735995654813492E-09</v>
      </c>
      <c r="G421" s="13">
        <f t="shared" si="137"/>
        <v>2.27183245680755E-09</v>
      </c>
      <c r="H421" s="13"/>
      <c r="I421" s="14">
        <f t="shared" si="138"/>
        <v>0</v>
      </c>
      <c r="J421" s="13">
        <f t="shared" si="139"/>
        <v>0</v>
      </c>
      <c r="K421" s="14"/>
      <c r="L421" s="14">
        <f t="shared" si="140"/>
        <v>2.66567192463637E-11</v>
      </c>
      <c r="M421" s="13">
        <f t="shared" si="141"/>
        <v>1.2760804262063843E-11</v>
      </c>
      <c r="N421" s="14"/>
      <c r="O421" s="14">
        <f t="shared" si="136"/>
        <v>-2.66567192463637E-11</v>
      </c>
      <c r="P421" s="13">
        <f t="shared" si="142"/>
        <v>-1.2760804262063843E-11</v>
      </c>
      <c r="R421" s="14">
        <f t="shared" si="143"/>
        <v>1133.3595324271676</v>
      </c>
      <c r="S421" s="13">
        <f t="shared" si="144"/>
        <v>543.6666666666666</v>
      </c>
      <c r="U421" s="14">
        <f t="shared" si="145"/>
        <v>1042.3294289642865</v>
      </c>
      <c r="V421" s="13">
        <f t="shared" si="146"/>
        <v>500</v>
      </c>
      <c r="X421" s="14">
        <f t="shared" si="147"/>
        <v>2501.5906295142877</v>
      </c>
      <c r="Y421" s="13">
        <f t="shared" si="148"/>
        <v>1200</v>
      </c>
      <c r="AA421" s="15">
        <f t="shared" si="151"/>
        <v>50314</v>
      </c>
      <c r="AB421" s="14">
        <f t="shared" si="168"/>
        <v>1156.3333333333335</v>
      </c>
      <c r="AC421" s="14">
        <f t="shared" si="169"/>
        <v>1156.3333333333208</v>
      </c>
      <c r="AE421" s="14">
        <f t="shared" si="149"/>
        <v>414.34548386078006</v>
      </c>
      <c r="AF421" s="14">
        <f t="shared" si="150"/>
        <v>414.3454838607755</v>
      </c>
      <c r="AH421" s="14">
        <f t="shared" si="170"/>
        <v>-187869.13197896205</v>
      </c>
      <c r="AI421" s="14">
        <f t="shared" si="171"/>
        <v>-64.46991578576962</v>
      </c>
      <c r="AK421" s="16">
        <f t="shared" si="163"/>
        <v>0</v>
      </c>
      <c r="AL421" s="16">
        <f t="shared" si="164"/>
        <v>0</v>
      </c>
      <c r="AM421" s="17">
        <f t="shared" si="165"/>
        <v>0</v>
      </c>
      <c r="AN421" s="17">
        <f t="shared" si="166"/>
        <v>0</v>
      </c>
    </row>
    <row r="422" spans="3:40" ht="12.75">
      <c r="C422" s="2">
        <f t="shared" si="167"/>
        <v>359</v>
      </c>
      <c r="D422" s="12">
        <f t="shared" si="162"/>
        <v>50345</v>
      </c>
      <c r="E422" s="12"/>
      <c r="F422" s="13">
        <f t="shared" si="135"/>
        <v>4.762652374059855E-09</v>
      </c>
      <c r="G422" s="13">
        <f t="shared" si="137"/>
        <v>2.279923277577452E-09</v>
      </c>
      <c r="H422" s="13"/>
      <c r="I422" s="14">
        <f t="shared" si="138"/>
        <v>0</v>
      </c>
      <c r="J422" s="13">
        <f t="shared" si="139"/>
        <v>0</v>
      </c>
      <c r="K422" s="14"/>
      <c r="L422" s="14">
        <f t="shared" si="140"/>
        <v>2.6806757534565514E-11</v>
      </c>
      <c r="M422" s="13">
        <f t="shared" si="141"/>
        <v>1.2806250122234905E-11</v>
      </c>
      <c r="N422" s="14"/>
      <c r="O422" s="14">
        <f t="shared" si="136"/>
        <v>-2.6806757534565514E-11</v>
      </c>
      <c r="P422" s="13">
        <f t="shared" si="142"/>
        <v>-1.2806250122234905E-11</v>
      </c>
      <c r="R422" s="14">
        <f t="shared" si="143"/>
        <v>1135.6940674988332</v>
      </c>
      <c r="S422" s="13">
        <f t="shared" si="144"/>
        <v>543.6666666666666</v>
      </c>
      <c r="U422" s="14">
        <f t="shared" si="145"/>
        <v>1044.4764569271917</v>
      </c>
      <c r="V422" s="13">
        <f t="shared" si="146"/>
        <v>500</v>
      </c>
      <c r="X422" s="14">
        <f t="shared" si="147"/>
        <v>2506.7434966252604</v>
      </c>
      <c r="Y422" s="13">
        <f t="shared" si="148"/>
        <v>1200</v>
      </c>
      <c r="AA422" s="15">
        <f t="shared" si="151"/>
        <v>50345</v>
      </c>
      <c r="AB422" s="14">
        <f t="shared" si="168"/>
        <v>1156.3333333333335</v>
      </c>
      <c r="AC422" s="14">
        <f t="shared" si="169"/>
        <v>1156.3333333333208</v>
      </c>
      <c r="AE422" s="14">
        <f t="shared" si="149"/>
        <v>413.1593452257967</v>
      </c>
      <c r="AF422" s="14">
        <f t="shared" si="150"/>
        <v>413.15934522579215</v>
      </c>
      <c r="AH422" s="14">
        <f t="shared" si="170"/>
        <v>-187455.97263373624</v>
      </c>
      <c r="AI422" s="14">
        <f t="shared" si="171"/>
        <v>348.68942944002254</v>
      </c>
      <c r="AK422" s="16">
        <f t="shared" si="163"/>
        <v>0</v>
      </c>
      <c r="AL422" s="16">
        <f t="shared" si="164"/>
        <v>1</v>
      </c>
      <c r="AM422" s="17">
        <f t="shared" si="165"/>
        <v>0</v>
      </c>
      <c r="AN422" s="17">
        <f t="shared" si="166"/>
        <v>50345</v>
      </c>
    </row>
    <row r="423" spans="3:40" ht="12.75">
      <c r="C423" s="2">
        <f t="shared" si="167"/>
        <v>360</v>
      </c>
      <c r="D423" s="12">
        <f t="shared" si="162"/>
        <v>50375</v>
      </c>
      <c r="E423" s="12"/>
      <c r="F423" s="13">
        <f t="shared" si="135"/>
        <v>4.789459131594421E-09</v>
      </c>
      <c r="G423" s="13">
        <f t="shared" si="137"/>
        <v>2.2880429126996336E-09</v>
      </c>
      <c r="H423" s="13"/>
      <c r="I423" s="14">
        <f t="shared" si="138"/>
        <v>0</v>
      </c>
      <c r="J423" s="13">
        <f t="shared" si="139"/>
        <v>0</v>
      </c>
      <c r="K423" s="14"/>
      <c r="L423" s="14">
        <f t="shared" si="140"/>
        <v>2.6957640318585383E-11</v>
      </c>
      <c r="M423" s="13">
        <f t="shared" si="141"/>
        <v>1.2851857831625198E-11</v>
      </c>
      <c r="N423" s="14"/>
      <c r="O423" s="14">
        <f t="shared" si="136"/>
        <v>-2.6957640318585383E-11</v>
      </c>
      <c r="P423" s="13">
        <f t="shared" si="142"/>
        <v>-1.2851857831625198E-11</v>
      </c>
      <c r="R423" s="14">
        <f t="shared" si="143"/>
        <v>1138.0334113305128</v>
      </c>
      <c r="S423" s="13">
        <f t="shared" si="144"/>
        <v>543.6666666666666</v>
      </c>
      <c r="U423" s="14">
        <f t="shared" si="145"/>
        <v>1046.6279074161675</v>
      </c>
      <c r="V423" s="13">
        <f t="shared" si="146"/>
        <v>500</v>
      </c>
      <c r="X423" s="14">
        <f t="shared" si="147"/>
        <v>2511.906977798802</v>
      </c>
      <c r="Y423" s="13">
        <f t="shared" si="148"/>
        <v>1200</v>
      </c>
      <c r="AA423" s="15">
        <f t="shared" si="151"/>
        <v>50375</v>
      </c>
      <c r="AB423" s="14">
        <f t="shared" si="168"/>
        <v>1156.3333333333335</v>
      </c>
      <c r="AC423" s="14">
        <f t="shared" si="169"/>
        <v>1156.3333333333205</v>
      </c>
      <c r="AE423" s="14">
        <f t="shared" si="149"/>
        <v>411.97660212646235</v>
      </c>
      <c r="AF423" s="14">
        <f t="shared" si="150"/>
        <v>411.97660212645775</v>
      </c>
      <c r="AH423" s="14">
        <f t="shared" si="170"/>
        <v>-187043.99603160977</v>
      </c>
      <c r="AI423" s="14">
        <f t="shared" si="171"/>
        <v>760.6660315664803</v>
      </c>
      <c r="AK423" s="16">
        <f t="shared" si="163"/>
        <v>0</v>
      </c>
      <c r="AL423" s="16">
        <f t="shared" si="164"/>
        <v>0</v>
      </c>
      <c r="AM423" s="17">
        <f t="shared" si="165"/>
        <v>0</v>
      </c>
      <c r="AN423" s="17">
        <f t="shared" si="166"/>
        <v>0</v>
      </c>
    </row>
    <row r="424" spans="3:40" ht="12.75">
      <c r="C424" s="2">
        <f t="shared" si="167"/>
        <v>361</v>
      </c>
      <c r="D424" s="12">
        <f t="shared" si="162"/>
        <v>50406</v>
      </c>
      <c r="E424" s="12"/>
      <c r="F424" s="13">
        <f t="shared" si="135"/>
        <v>4.816416771913006E-09</v>
      </c>
      <c r="G424" s="13">
        <f t="shared" si="137"/>
        <v>2.29619146479247E-09</v>
      </c>
      <c r="H424" s="13"/>
      <c r="I424" s="14">
        <f t="shared" si="138"/>
        <v>0</v>
      </c>
      <c r="J424" s="13">
        <f t="shared" si="139"/>
        <v>0</v>
      </c>
      <c r="K424" s="14"/>
      <c r="L424" s="14">
        <f t="shared" si="140"/>
        <v>2.710937235169792E-11</v>
      </c>
      <c r="M424" s="13">
        <f t="shared" si="141"/>
        <v>1.2897627966638628E-11</v>
      </c>
      <c r="N424" s="14"/>
      <c r="O424" s="14">
        <f t="shared" si="136"/>
        <v>-2.710937235169792E-11</v>
      </c>
      <c r="P424" s="13">
        <f t="shared" si="142"/>
        <v>-1.2897627966638628E-11</v>
      </c>
      <c r="R424" s="14">
        <f t="shared" si="143"/>
        <v>1140.3775738274653</v>
      </c>
      <c r="S424" s="13">
        <f t="shared" si="144"/>
        <v>543.6666666666666</v>
      </c>
      <c r="U424" s="14">
        <f t="shared" si="145"/>
        <v>1048.783789540894</v>
      </c>
      <c r="V424" s="13">
        <f t="shared" si="146"/>
        <v>500</v>
      </c>
      <c r="X424" s="14">
        <f t="shared" si="147"/>
        <v>2517.0810948981457</v>
      </c>
      <c r="Y424" s="13">
        <f t="shared" si="148"/>
        <v>1200</v>
      </c>
      <c r="AA424" s="15">
        <f t="shared" si="151"/>
        <v>50406</v>
      </c>
      <c r="AB424" s="14">
        <f t="shared" si="168"/>
        <v>1156.3333333333335</v>
      </c>
      <c r="AC424" s="14">
        <f t="shared" si="169"/>
        <v>1156.3333333333205</v>
      </c>
      <c r="AE424" s="14">
        <f t="shared" si="149"/>
        <v>410.79724484244406</v>
      </c>
      <c r="AF424" s="14">
        <f t="shared" si="150"/>
        <v>410.79724484243945</v>
      </c>
      <c r="AH424" s="14">
        <f t="shared" si="170"/>
        <v>-186633.19878676732</v>
      </c>
      <c r="AI424" s="14">
        <f t="shared" si="171"/>
        <v>1171.4632764089197</v>
      </c>
      <c r="AK424" s="16">
        <f t="shared" si="163"/>
        <v>0</v>
      </c>
      <c r="AL424" s="16">
        <f t="shared" si="164"/>
        <v>0</v>
      </c>
      <c r="AM424" s="17">
        <f t="shared" si="165"/>
        <v>0</v>
      </c>
      <c r="AN424" s="17">
        <f t="shared" si="166"/>
        <v>0</v>
      </c>
    </row>
    <row r="425" spans="3:40" ht="12.75">
      <c r="C425" s="2">
        <f t="shared" si="167"/>
        <v>362</v>
      </c>
      <c r="D425" s="12">
        <f t="shared" si="162"/>
        <v>50437</v>
      </c>
      <c r="E425" s="12"/>
      <c r="F425" s="13">
        <f t="shared" si="135"/>
        <v>4.843526144264704E-09</v>
      </c>
      <c r="G425" s="13">
        <f t="shared" si="137"/>
        <v>2.3043690368398063E-09</v>
      </c>
      <c r="H425" s="13"/>
      <c r="I425" s="14">
        <f t="shared" si="138"/>
        <v>0</v>
      </c>
      <c r="J425" s="13">
        <f t="shared" si="139"/>
        <v>0</v>
      </c>
      <c r="K425" s="14"/>
      <c r="L425" s="14">
        <f t="shared" si="140"/>
        <v>2.7261958413931713E-11</v>
      </c>
      <c r="M425" s="13">
        <f t="shared" si="141"/>
        <v>1.294356110573181E-11</v>
      </c>
      <c r="N425" s="14"/>
      <c r="O425" s="14">
        <f t="shared" si="136"/>
        <v>-2.7261958413931713E-11</v>
      </c>
      <c r="P425" s="13">
        <f t="shared" si="142"/>
        <v>-1.294356110573181E-11</v>
      </c>
      <c r="R425" s="14">
        <f t="shared" si="143"/>
        <v>1142.7265649153494</v>
      </c>
      <c r="S425" s="13">
        <f t="shared" si="144"/>
        <v>543.6666666666666</v>
      </c>
      <c r="U425" s="14">
        <f t="shared" si="145"/>
        <v>1050.9441124298125</v>
      </c>
      <c r="V425" s="13">
        <f t="shared" si="146"/>
        <v>500</v>
      </c>
      <c r="X425" s="14">
        <f t="shared" si="147"/>
        <v>2522.26586983155</v>
      </c>
      <c r="Y425" s="13">
        <f t="shared" si="148"/>
        <v>1200</v>
      </c>
      <c r="AA425" s="15">
        <f t="shared" si="151"/>
        <v>50437</v>
      </c>
      <c r="AB425" s="14">
        <f t="shared" si="168"/>
        <v>1156.3333333333335</v>
      </c>
      <c r="AC425" s="14">
        <f t="shared" si="169"/>
        <v>1156.3333333333205</v>
      </c>
      <c r="AE425" s="14">
        <f t="shared" si="149"/>
        <v>409.62126368123495</v>
      </c>
      <c r="AF425" s="14">
        <f t="shared" si="150"/>
        <v>409.62126368123035</v>
      </c>
      <c r="AH425" s="14">
        <f t="shared" si="170"/>
        <v>-186223.57752308607</v>
      </c>
      <c r="AI425" s="14">
        <f t="shared" si="171"/>
        <v>1581.08454009015</v>
      </c>
      <c r="AK425" s="16">
        <f t="shared" si="163"/>
        <v>0</v>
      </c>
      <c r="AL425" s="16">
        <f t="shared" si="164"/>
        <v>0</v>
      </c>
      <c r="AM425" s="17">
        <f t="shared" si="165"/>
        <v>0</v>
      </c>
      <c r="AN425" s="17">
        <f t="shared" si="166"/>
        <v>0</v>
      </c>
    </row>
    <row r="426" spans="3:40" ht="12.75">
      <c r="C426" s="2">
        <f t="shared" si="167"/>
        <v>363</v>
      </c>
      <c r="D426" s="12">
        <f t="shared" si="162"/>
        <v>50465</v>
      </c>
      <c r="E426" s="12"/>
      <c r="F426" s="13">
        <f t="shared" si="135"/>
        <v>4.8707881026786355E-09</v>
      </c>
      <c r="G426" s="13">
        <f t="shared" si="137"/>
        <v>2.3125757321922363E-09</v>
      </c>
      <c r="H426" s="13"/>
      <c r="I426" s="14">
        <f t="shared" si="138"/>
        <v>0</v>
      </c>
      <c r="J426" s="13">
        <f t="shared" si="139"/>
        <v>0</v>
      </c>
      <c r="K426" s="14"/>
      <c r="L426" s="14">
        <f t="shared" si="140"/>
        <v>2.7415403312219913E-11</v>
      </c>
      <c r="M426" s="13">
        <f t="shared" si="141"/>
        <v>1.2989657829421514E-11</v>
      </c>
      <c r="N426" s="14"/>
      <c r="O426" s="14">
        <f t="shared" si="136"/>
        <v>-2.7415403312219913E-11</v>
      </c>
      <c r="P426" s="13">
        <f t="shared" si="142"/>
        <v>-1.2989657829421514E-11</v>
      </c>
      <c r="R426" s="14">
        <f t="shared" si="143"/>
        <v>1145.080394540275</v>
      </c>
      <c r="S426" s="13">
        <f t="shared" si="144"/>
        <v>543.6666666666666</v>
      </c>
      <c r="U426" s="14">
        <f t="shared" si="145"/>
        <v>1053.1088852301734</v>
      </c>
      <c r="V426" s="13">
        <f t="shared" si="146"/>
        <v>500</v>
      </c>
      <c r="X426" s="14">
        <f t="shared" si="147"/>
        <v>2527.461324552416</v>
      </c>
      <c r="Y426" s="13">
        <f t="shared" si="148"/>
        <v>1200</v>
      </c>
      <c r="AA426" s="15">
        <f t="shared" si="151"/>
        <v>50465</v>
      </c>
      <c r="AB426" s="14">
        <f t="shared" si="168"/>
        <v>1156.3333333333335</v>
      </c>
      <c r="AC426" s="14">
        <f t="shared" si="169"/>
        <v>1156.3333333333205</v>
      </c>
      <c r="AE426" s="14">
        <f t="shared" si="149"/>
        <v>408.44864897807525</v>
      </c>
      <c r="AF426" s="14">
        <f t="shared" si="150"/>
        <v>408.4486489780707</v>
      </c>
      <c r="AH426" s="14">
        <f t="shared" si="170"/>
        <v>-185815.128874108</v>
      </c>
      <c r="AI426" s="14">
        <f t="shared" si="171"/>
        <v>1989.5331890682207</v>
      </c>
      <c r="AK426" s="16">
        <f t="shared" si="163"/>
        <v>0</v>
      </c>
      <c r="AL426" s="16">
        <f t="shared" si="164"/>
        <v>0</v>
      </c>
      <c r="AM426" s="17">
        <f t="shared" si="165"/>
        <v>0</v>
      </c>
      <c r="AN426" s="17">
        <f t="shared" si="166"/>
        <v>0</v>
      </c>
    </row>
    <row r="427" spans="3:40" ht="12.75">
      <c r="C427" s="2">
        <f t="shared" si="167"/>
        <v>364</v>
      </c>
      <c r="D427" s="12">
        <f>DATE(YEAR($D426+35),MONTH($D426+35),1)</f>
        <v>50496</v>
      </c>
      <c r="E427" s="12"/>
      <c r="F427" s="13">
        <f t="shared" si="135"/>
        <v>4.898203505990855E-09</v>
      </c>
      <c r="G427" s="13">
        <f t="shared" si="137"/>
        <v>2.320811654568434E-09</v>
      </c>
      <c r="H427" s="13"/>
      <c r="I427" s="14">
        <f t="shared" si="138"/>
        <v>0</v>
      </c>
      <c r="J427" s="13">
        <f t="shared" si="139"/>
        <v>0</v>
      </c>
      <c r="K427" s="14"/>
      <c r="L427" s="14">
        <f t="shared" si="140"/>
        <v>2.7569711880551662E-11</v>
      </c>
      <c r="M427" s="13">
        <f t="shared" si="141"/>
        <v>1.3035918720291909E-11</v>
      </c>
      <c r="N427" s="14"/>
      <c r="O427" s="14">
        <f t="shared" si="136"/>
        <v>-2.7569711880551662E-11</v>
      </c>
      <c r="P427" s="13">
        <f t="shared" si="142"/>
        <v>-1.3035918720291909E-11</v>
      </c>
      <c r="R427" s="14">
        <f t="shared" si="143"/>
        <v>1147.439072668835</v>
      </c>
      <c r="S427" s="13">
        <f t="shared" si="144"/>
        <v>543.6666666666666</v>
      </c>
      <c r="U427" s="14">
        <f t="shared" si="145"/>
        <v>1055.2781171080642</v>
      </c>
      <c r="V427" s="13">
        <f t="shared" si="146"/>
        <v>500</v>
      </c>
      <c r="X427" s="14">
        <f t="shared" si="147"/>
        <v>2532.6674810593536</v>
      </c>
      <c r="Y427" s="13">
        <f t="shared" si="148"/>
        <v>1200</v>
      </c>
      <c r="AA427" s="15">
        <f t="shared" si="151"/>
        <v>50496</v>
      </c>
      <c r="AB427" s="14">
        <f t="shared" si="168"/>
        <v>1156.3333333333335</v>
      </c>
      <c r="AC427" s="14">
        <f t="shared" si="169"/>
        <v>1156.3333333333205</v>
      </c>
      <c r="AE427" s="14">
        <f t="shared" si="149"/>
        <v>407.27939109587186</v>
      </c>
      <c r="AF427" s="14">
        <f t="shared" si="150"/>
        <v>407.2793910958673</v>
      </c>
      <c r="AH427" s="14">
        <f t="shared" si="170"/>
        <v>-185407.8494830121</v>
      </c>
      <c r="AI427" s="14">
        <f t="shared" si="171"/>
        <v>2396.812580164088</v>
      </c>
      <c r="AK427" s="16">
        <f t="shared" si="163"/>
        <v>0</v>
      </c>
      <c r="AL427" s="16">
        <f t="shared" si="164"/>
        <v>0</v>
      </c>
      <c r="AM427" s="17">
        <f t="shared" si="165"/>
        <v>0</v>
      </c>
      <c r="AN427" s="17">
        <f t="shared" si="166"/>
        <v>0</v>
      </c>
    </row>
    <row r="428" spans="3:40" ht="12.75">
      <c r="C428" s="2">
        <f t="shared" si="167"/>
        <v>365</v>
      </c>
      <c r="D428" s="12">
        <f aca="true" t="shared" si="172" ref="D428:D542">DATE(YEAR($D427+35),MONTH($D427+35),1)</f>
        <v>50526</v>
      </c>
      <c r="E428" s="12"/>
      <c r="F428" s="13">
        <f t="shared" si="135"/>
        <v>4.925773217871407E-09</v>
      </c>
      <c r="G428" s="13">
        <f t="shared" si="137"/>
        <v>2.3290769080564482E-09</v>
      </c>
      <c r="H428" s="13"/>
      <c r="I428" s="14">
        <f t="shared" si="138"/>
        <v>0</v>
      </c>
      <c r="J428" s="13">
        <f t="shared" si="139"/>
        <v>0</v>
      </c>
      <c r="K428" s="14"/>
      <c r="L428" s="14">
        <f t="shared" si="140"/>
        <v>2.7724888980124395E-11</v>
      </c>
      <c r="M428" s="13">
        <f t="shared" si="141"/>
        <v>1.3082344363001985E-11</v>
      </c>
      <c r="N428" s="14"/>
      <c r="O428" s="14">
        <f t="shared" si="136"/>
        <v>-2.7724888980124395E-11</v>
      </c>
      <c r="P428" s="13">
        <f t="shared" si="142"/>
        <v>-1.3082344363001985E-11</v>
      </c>
      <c r="R428" s="14">
        <f t="shared" si="143"/>
        <v>1149.8026092881532</v>
      </c>
      <c r="S428" s="13">
        <f t="shared" si="144"/>
        <v>543.6666666666666</v>
      </c>
      <c r="U428" s="14">
        <f t="shared" si="145"/>
        <v>1057.4518172484547</v>
      </c>
      <c r="V428" s="13">
        <f t="shared" si="146"/>
        <v>500</v>
      </c>
      <c r="X428" s="14">
        <f t="shared" si="147"/>
        <v>2537.8843613962918</v>
      </c>
      <c r="Y428" s="13">
        <f t="shared" si="148"/>
        <v>1200</v>
      </c>
      <c r="AA428" s="15">
        <f t="shared" si="151"/>
        <v>50526</v>
      </c>
      <c r="AB428" s="14">
        <f t="shared" si="168"/>
        <v>1156.3333333333335</v>
      </c>
      <c r="AC428" s="14">
        <f t="shared" si="169"/>
        <v>1156.3333333333203</v>
      </c>
      <c r="AE428" s="14">
        <f t="shared" si="149"/>
        <v>406.11348042511963</v>
      </c>
      <c r="AF428" s="14">
        <f t="shared" si="150"/>
        <v>406.11348042511503</v>
      </c>
      <c r="AH428" s="14">
        <f t="shared" si="170"/>
        <v>-185001.736002587</v>
      </c>
      <c r="AI428" s="14">
        <f t="shared" si="171"/>
        <v>2802.926060589203</v>
      </c>
      <c r="AK428" s="16">
        <f t="shared" si="163"/>
        <v>0</v>
      </c>
      <c r="AL428" s="16">
        <f t="shared" si="164"/>
        <v>0</v>
      </c>
      <c r="AM428" s="17">
        <f t="shared" si="165"/>
        <v>0</v>
      </c>
      <c r="AN428" s="17">
        <f t="shared" si="166"/>
        <v>0</v>
      </c>
    </row>
    <row r="429" spans="3:40" ht="12.75">
      <c r="C429" s="2">
        <f t="shared" si="167"/>
        <v>366</v>
      </c>
      <c r="D429" s="12">
        <f t="shared" si="172"/>
        <v>50557</v>
      </c>
      <c r="E429" s="12"/>
      <c r="F429" s="13">
        <f t="shared" si="135"/>
        <v>4.953498106851531E-09</v>
      </c>
      <c r="G429" s="13">
        <f t="shared" si="137"/>
        <v>2.3373715971150255E-09</v>
      </c>
      <c r="H429" s="13"/>
      <c r="I429" s="14">
        <f t="shared" si="138"/>
        <v>0</v>
      </c>
      <c r="J429" s="13">
        <f t="shared" si="139"/>
        <v>0</v>
      </c>
      <c r="K429" s="14"/>
      <c r="L429" s="14">
        <f t="shared" si="140"/>
        <v>2.7880939499496943E-11</v>
      </c>
      <c r="M429" s="13">
        <f t="shared" si="141"/>
        <v>1.3128935344292887E-11</v>
      </c>
      <c r="N429" s="14"/>
      <c r="O429" s="14">
        <f t="shared" si="136"/>
        <v>-2.7880939499496943E-11</v>
      </c>
      <c r="P429" s="13">
        <f t="shared" si="142"/>
        <v>-1.3128935344292887E-11</v>
      </c>
      <c r="R429" s="14">
        <f t="shared" si="143"/>
        <v>1152.1710144059248</v>
      </c>
      <c r="S429" s="13">
        <f t="shared" si="144"/>
        <v>543.6666666666666</v>
      </c>
      <c r="U429" s="14">
        <f t="shared" si="145"/>
        <v>1059.6299948552344</v>
      </c>
      <c r="V429" s="13">
        <f t="shared" si="146"/>
        <v>500</v>
      </c>
      <c r="X429" s="14">
        <f t="shared" si="147"/>
        <v>2543.111987652562</v>
      </c>
      <c r="Y429" s="13">
        <f t="shared" si="148"/>
        <v>1200</v>
      </c>
      <c r="AA429" s="15">
        <f t="shared" si="151"/>
        <v>50557</v>
      </c>
      <c r="AB429" s="14">
        <f t="shared" si="168"/>
        <v>1156.3333333333335</v>
      </c>
      <c r="AC429" s="14">
        <f t="shared" si="169"/>
        <v>1156.3333333333203</v>
      </c>
      <c r="AE429" s="14">
        <f t="shared" si="149"/>
        <v>404.9509073838225</v>
      </c>
      <c r="AF429" s="14">
        <f t="shared" si="150"/>
        <v>404.9509073838179</v>
      </c>
      <c r="AH429" s="14">
        <f t="shared" si="170"/>
        <v>-184596.78509520317</v>
      </c>
      <c r="AI429" s="14">
        <f t="shared" si="171"/>
        <v>3207.8769679730212</v>
      </c>
      <c r="AK429" s="16">
        <f t="shared" si="163"/>
        <v>0</v>
      </c>
      <c r="AL429" s="16">
        <f t="shared" si="164"/>
        <v>0</v>
      </c>
      <c r="AM429" s="17">
        <f t="shared" si="165"/>
        <v>0</v>
      </c>
      <c r="AN429" s="17">
        <f t="shared" si="166"/>
        <v>0</v>
      </c>
    </row>
    <row r="430" spans="3:40" ht="12.75">
      <c r="C430" s="2">
        <f t="shared" si="167"/>
        <v>367</v>
      </c>
      <c r="D430" s="12">
        <f t="shared" si="172"/>
        <v>50587</v>
      </c>
      <c r="E430" s="12"/>
      <c r="F430" s="13">
        <f aca="true" t="shared" si="173" ref="F430:F440">F429-I429+L429</f>
        <v>4.981379046351028E-09</v>
      </c>
      <c r="G430" s="13">
        <f t="shared" si="137"/>
        <v>2.3456958265749264E-09</v>
      </c>
      <c r="H430" s="13"/>
      <c r="I430" s="14">
        <f t="shared" si="138"/>
        <v>0</v>
      </c>
      <c r="J430" s="13">
        <f t="shared" si="139"/>
        <v>0</v>
      </c>
      <c r="K430" s="14"/>
      <c r="L430" s="14">
        <f t="shared" si="140"/>
        <v>2.8037868354743577E-11</v>
      </c>
      <c r="M430" s="13">
        <f t="shared" si="141"/>
        <v>1.3175692252995376E-11</v>
      </c>
      <c r="N430" s="14"/>
      <c r="O430" s="14">
        <f aca="true" t="shared" si="174" ref="O430:O440">I430-L430</f>
        <v>-2.8037868354743577E-11</v>
      </c>
      <c r="P430" s="13">
        <f t="shared" si="142"/>
        <v>-1.3175692252995376E-11</v>
      </c>
      <c r="R430" s="14">
        <f t="shared" si="143"/>
        <v>1154.54429805046</v>
      </c>
      <c r="S430" s="13">
        <f t="shared" si="144"/>
        <v>543.6666666666666</v>
      </c>
      <c r="U430" s="14">
        <f t="shared" si="145"/>
        <v>1061.8126591512507</v>
      </c>
      <c r="V430" s="13">
        <f t="shared" si="146"/>
        <v>500</v>
      </c>
      <c r="X430" s="14">
        <f t="shared" si="147"/>
        <v>2548.3503819630014</v>
      </c>
      <c r="Y430" s="13">
        <f t="shared" si="148"/>
        <v>1200</v>
      </c>
      <c r="AA430" s="15">
        <f t="shared" si="151"/>
        <v>50587</v>
      </c>
      <c r="AB430" s="14">
        <f t="shared" si="168"/>
        <v>1156.3333333333335</v>
      </c>
      <c r="AC430" s="14">
        <f t="shared" si="169"/>
        <v>1156.3333333333203</v>
      </c>
      <c r="AE430" s="14">
        <f t="shared" si="149"/>
        <v>403.79166241741456</v>
      </c>
      <c r="AF430" s="14">
        <f t="shared" si="150"/>
        <v>403.79166241740995</v>
      </c>
      <c r="AH430" s="14">
        <f t="shared" si="170"/>
        <v>-184192.99343278576</v>
      </c>
      <c r="AI430" s="14">
        <f t="shared" si="171"/>
        <v>3611.668630390431</v>
      </c>
      <c r="AK430" s="16">
        <f t="shared" si="163"/>
        <v>0</v>
      </c>
      <c r="AL430" s="16">
        <f t="shared" si="164"/>
        <v>0</v>
      </c>
      <c r="AM430" s="17">
        <f t="shared" si="165"/>
        <v>0</v>
      </c>
      <c r="AN430" s="17">
        <f t="shared" si="166"/>
        <v>0</v>
      </c>
    </row>
    <row r="431" spans="3:40" ht="12.75">
      <c r="C431" s="2">
        <f t="shared" si="167"/>
        <v>368</v>
      </c>
      <c r="D431" s="12">
        <f t="shared" si="172"/>
        <v>50618</v>
      </c>
      <c r="E431" s="12"/>
      <c r="F431" s="13">
        <f t="shared" si="173"/>
        <v>5.009416914705771E-09</v>
      </c>
      <c r="G431" s="13">
        <f t="shared" si="137"/>
        <v>2.3540497016402537E-09</v>
      </c>
      <c r="H431" s="13"/>
      <c r="I431" s="14">
        <f t="shared" si="138"/>
        <v>0</v>
      </c>
      <c r="J431" s="13">
        <f t="shared" si="139"/>
        <v>0</v>
      </c>
      <c r="K431" s="14"/>
      <c r="L431" s="14">
        <f t="shared" si="140"/>
        <v>2.8195680489608878E-11</v>
      </c>
      <c r="M431" s="13">
        <f t="shared" si="141"/>
        <v>1.3222615680037254E-11</v>
      </c>
      <c r="N431" s="14"/>
      <c r="O431" s="14">
        <f t="shared" si="174"/>
        <v>-2.8195680489608878E-11</v>
      </c>
      <c r="P431" s="13">
        <f t="shared" si="142"/>
        <v>-1.3222615680037254E-11</v>
      </c>
      <c r="R431" s="14">
        <f t="shared" si="143"/>
        <v>1156.9224702707243</v>
      </c>
      <c r="S431" s="13">
        <f t="shared" si="144"/>
        <v>543.6666666666666</v>
      </c>
      <c r="U431" s="14">
        <f t="shared" si="145"/>
        <v>1063.9998193783485</v>
      </c>
      <c r="V431" s="13">
        <f t="shared" si="146"/>
        <v>500</v>
      </c>
      <c r="X431" s="14">
        <f t="shared" si="147"/>
        <v>2553.599566508037</v>
      </c>
      <c r="Y431" s="13">
        <f t="shared" si="148"/>
        <v>1200</v>
      </c>
      <c r="AA431" s="15">
        <f t="shared" si="151"/>
        <v>50618</v>
      </c>
      <c r="AB431" s="14">
        <f t="shared" si="168"/>
        <v>1156.3333333333335</v>
      </c>
      <c r="AC431" s="14">
        <f t="shared" si="169"/>
        <v>1156.3333333333203</v>
      </c>
      <c r="AE431" s="14">
        <f t="shared" si="149"/>
        <v>402.6357359986814</v>
      </c>
      <c r="AF431" s="14">
        <f t="shared" si="150"/>
        <v>402.6357359986768</v>
      </c>
      <c r="AH431" s="14">
        <f t="shared" si="170"/>
        <v>-183790.35769678708</v>
      </c>
      <c r="AI431" s="14">
        <f t="shared" si="171"/>
        <v>4014.304366389108</v>
      </c>
      <c r="AK431" s="16">
        <f t="shared" si="163"/>
        <v>0</v>
      </c>
      <c r="AL431" s="16">
        <f t="shared" si="164"/>
        <v>0</v>
      </c>
      <c r="AM431" s="17">
        <f t="shared" si="165"/>
        <v>0</v>
      </c>
      <c r="AN431" s="17">
        <f t="shared" si="166"/>
        <v>0</v>
      </c>
    </row>
    <row r="432" spans="3:40" ht="12.75">
      <c r="C432" s="2">
        <f t="shared" si="167"/>
        <v>369</v>
      </c>
      <c r="D432" s="12">
        <f t="shared" si="172"/>
        <v>50649</v>
      </c>
      <c r="E432" s="12"/>
      <c r="F432" s="13">
        <f t="shared" si="173"/>
        <v>5.03761259519538E-09</v>
      </c>
      <c r="G432" s="13">
        <f t="shared" si="137"/>
        <v>2.3624333278897785E-09</v>
      </c>
      <c r="H432" s="13"/>
      <c r="I432" s="14">
        <f t="shared" si="138"/>
        <v>0</v>
      </c>
      <c r="J432" s="13">
        <f t="shared" si="139"/>
        <v>0</v>
      </c>
      <c r="K432" s="14"/>
      <c r="L432" s="14">
        <f t="shared" si="140"/>
        <v>2.8354380875663448E-11</v>
      </c>
      <c r="M432" s="13">
        <f t="shared" si="141"/>
        <v>1.3269706218450818E-11</v>
      </c>
      <c r="N432" s="14"/>
      <c r="O432" s="14">
        <f t="shared" si="174"/>
        <v>-2.8354380875663448E-11</v>
      </c>
      <c r="P432" s="13">
        <f t="shared" si="142"/>
        <v>-1.3269706218450818E-11</v>
      </c>
      <c r="R432" s="14">
        <f t="shared" si="143"/>
        <v>1159.3055411363841</v>
      </c>
      <c r="S432" s="13">
        <f t="shared" si="144"/>
        <v>543.6666666666666</v>
      </c>
      <c r="U432" s="14">
        <f t="shared" si="145"/>
        <v>1066.1914847974103</v>
      </c>
      <c r="V432" s="13">
        <f t="shared" si="146"/>
        <v>500</v>
      </c>
      <c r="X432" s="14">
        <f t="shared" si="147"/>
        <v>2558.859563513785</v>
      </c>
      <c r="Y432" s="13">
        <f t="shared" si="148"/>
        <v>1200</v>
      </c>
      <c r="AA432" s="15">
        <f t="shared" si="151"/>
        <v>50649</v>
      </c>
      <c r="AB432" s="14">
        <f t="shared" si="168"/>
        <v>1156.3333333333335</v>
      </c>
      <c r="AC432" s="14">
        <f t="shared" si="169"/>
        <v>1156.3333333333203</v>
      </c>
      <c r="AE432" s="14">
        <f t="shared" si="149"/>
        <v>401.4831186276823</v>
      </c>
      <c r="AF432" s="14">
        <f t="shared" si="150"/>
        <v>401.48311862767775</v>
      </c>
      <c r="AH432" s="14">
        <f t="shared" si="170"/>
        <v>-183388.8745781594</v>
      </c>
      <c r="AI432" s="14">
        <f t="shared" si="171"/>
        <v>4415.7874850167855</v>
      </c>
      <c r="AK432" s="16">
        <f t="shared" si="163"/>
        <v>0</v>
      </c>
      <c r="AL432" s="16">
        <f t="shared" si="164"/>
        <v>0</v>
      </c>
      <c r="AM432" s="17">
        <f t="shared" si="165"/>
        <v>0</v>
      </c>
      <c r="AN432" s="17">
        <f t="shared" si="166"/>
        <v>0</v>
      </c>
    </row>
    <row r="433" spans="3:40" ht="12.75">
      <c r="C433" s="2">
        <f t="shared" si="167"/>
        <v>370</v>
      </c>
      <c r="D433" s="12">
        <f t="shared" si="172"/>
        <v>50679</v>
      </c>
      <c r="E433" s="12"/>
      <c r="F433" s="13">
        <f t="shared" si="173"/>
        <v>5.065966976071044E-09</v>
      </c>
      <c r="G433" s="13">
        <f t="shared" si="137"/>
        <v>2.3708468112782757E-09</v>
      </c>
      <c r="H433" s="13"/>
      <c r="I433" s="14">
        <f t="shared" si="138"/>
        <v>0</v>
      </c>
      <c r="J433" s="13">
        <f t="shared" si="139"/>
        <v>0</v>
      </c>
      <c r="K433" s="14"/>
      <c r="L433" s="14">
        <f t="shared" si="140"/>
        <v>2.8513974512460565E-11</v>
      </c>
      <c r="M433" s="13">
        <f t="shared" si="141"/>
        <v>1.331696446338038E-11</v>
      </c>
      <c r="N433" s="14"/>
      <c r="O433" s="14">
        <f t="shared" si="174"/>
        <v>-2.8513974512460565E-11</v>
      </c>
      <c r="P433" s="13">
        <f t="shared" si="142"/>
        <v>-1.331696446338038E-11</v>
      </c>
      <c r="R433" s="14">
        <f t="shared" si="143"/>
        <v>1161.6935207378467</v>
      </c>
      <c r="S433" s="13">
        <f t="shared" si="144"/>
        <v>543.6666666666666</v>
      </c>
      <c r="U433" s="14">
        <f t="shared" si="145"/>
        <v>1068.3876646883937</v>
      </c>
      <c r="V433" s="13">
        <f t="shared" si="146"/>
        <v>500</v>
      </c>
      <c r="X433" s="14">
        <f t="shared" si="147"/>
        <v>2564.130395252145</v>
      </c>
      <c r="Y433" s="13">
        <f t="shared" si="148"/>
        <v>1200</v>
      </c>
      <c r="AA433" s="15">
        <f t="shared" si="151"/>
        <v>50679</v>
      </c>
      <c r="AB433" s="14">
        <f t="shared" si="168"/>
        <v>1156.3333333333335</v>
      </c>
      <c r="AC433" s="14">
        <f t="shared" si="169"/>
        <v>1156.33333333332</v>
      </c>
      <c r="AE433" s="14">
        <f t="shared" si="149"/>
        <v>400.33380083167157</v>
      </c>
      <c r="AF433" s="14">
        <f t="shared" si="150"/>
        <v>400.3338008316669</v>
      </c>
      <c r="AH433" s="14">
        <f t="shared" si="170"/>
        <v>-182988.54077732773</v>
      </c>
      <c r="AI433" s="14">
        <f t="shared" si="171"/>
        <v>4816.121285848452</v>
      </c>
      <c r="AK433" s="16">
        <f t="shared" si="163"/>
        <v>0</v>
      </c>
      <c r="AL433" s="16">
        <f t="shared" si="164"/>
        <v>0</v>
      </c>
      <c r="AM433" s="17">
        <f t="shared" si="165"/>
        <v>0</v>
      </c>
      <c r="AN433" s="17">
        <f t="shared" si="166"/>
        <v>0</v>
      </c>
    </row>
    <row r="434" spans="3:40" ht="12.75">
      <c r="C434" s="2">
        <f t="shared" si="167"/>
        <v>371</v>
      </c>
      <c r="D434" s="12">
        <f t="shared" si="172"/>
        <v>50710</v>
      </c>
      <c r="E434" s="12"/>
      <c r="F434" s="13">
        <f t="shared" si="173"/>
        <v>5.094480950583504E-09</v>
      </c>
      <c r="G434" s="13">
        <f t="shared" si="137"/>
        <v>2.3792902581378658E-09</v>
      </c>
      <c r="H434" s="13"/>
      <c r="I434" s="14">
        <f t="shared" si="138"/>
        <v>0</v>
      </c>
      <c r="J434" s="13">
        <f t="shared" si="139"/>
        <v>0</v>
      </c>
      <c r="K434" s="14"/>
      <c r="L434" s="14">
        <f t="shared" si="140"/>
        <v>2.8674466427693664E-11</v>
      </c>
      <c r="M434" s="13">
        <f t="shared" si="141"/>
        <v>1.3364391012089776E-11</v>
      </c>
      <c r="N434" s="14"/>
      <c r="O434" s="14">
        <f t="shared" si="174"/>
        <v>-2.8674466427693664E-11</v>
      </c>
      <c r="P434" s="13">
        <f t="shared" si="142"/>
        <v>-1.3364391012089776E-11</v>
      </c>
      <c r="R434" s="14">
        <f t="shared" si="143"/>
        <v>1164.086419186304</v>
      </c>
      <c r="S434" s="13">
        <f t="shared" si="144"/>
        <v>543.6666666666666</v>
      </c>
      <c r="U434" s="14">
        <f t="shared" si="145"/>
        <v>1070.5883683503716</v>
      </c>
      <c r="V434" s="13">
        <f t="shared" si="146"/>
        <v>500</v>
      </c>
      <c r="X434" s="14">
        <f t="shared" si="147"/>
        <v>2569.412084040892</v>
      </c>
      <c r="Y434" s="13">
        <f t="shared" si="148"/>
        <v>1200</v>
      </c>
      <c r="AA434" s="15">
        <f t="shared" si="151"/>
        <v>50710</v>
      </c>
      <c r="AB434" s="14">
        <f t="shared" si="168"/>
        <v>1156.3333333333335</v>
      </c>
      <c r="AC434" s="14">
        <f t="shared" si="169"/>
        <v>1156.33333333332</v>
      </c>
      <c r="AE434" s="14">
        <f t="shared" si="149"/>
        <v>399.18777316502104</v>
      </c>
      <c r="AF434" s="14">
        <f t="shared" si="150"/>
        <v>399.18777316501644</v>
      </c>
      <c r="AH434" s="14">
        <f t="shared" si="170"/>
        <v>-182589.3530041627</v>
      </c>
      <c r="AI434" s="14">
        <f t="shared" si="171"/>
        <v>5215.309059013469</v>
      </c>
      <c r="AK434" s="16">
        <f t="shared" si="163"/>
        <v>0</v>
      </c>
      <c r="AL434" s="16">
        <f t="shared" si="164"/>
        <v>0</v>
      </c>
      <c r="AM434" s="17">
        <f t="shared" si="165"/>
        <v>0</v>
      </c>
      <c r="AN434" s="17">
        <f t="shared" si="166"/>
        <v>0</v>
      </c>
    </row>
    <row r="435" spans="3:40" ht="12.75">
      <c r="C435" s="2">
        <f t="shared" si="167"/>
        <v>372</v>
      </c>
      <c r="D435" s="12">
        <f t="shared" si="172"/>
        <v>50740</v>
      </c>
      <c r="E435" s="12"/>
      <c r="F435" s="13">
        <f t="shared" si="173"/>
        <v>5.123155417011198E-09</v>
      </c>
      <c r="G435" s="13">
        <f t="shared" si="137"/>
        <v>2.387763775179355E-09</v>
      </c>
      <c r="H435" s="13"/>
      <c r="I435" s="14">
        <f t="shared" si="138"/>
        <v>0</v>
      </c>
      <c r="J435" s="13">
        <f t="shared" si="139"/>
        <v>0</v>
      </c>
      <c r="K435" s="14"/>
      <c r="L435" s="14">
        <f t="shared" si="140"/>
        <v>2.8835861677354725E-11</v>
      </c>
      <c r="M435" s="13">
        <f t="shared" si="141"/>
        <v>1.3411986463969893E-11</v>
      </c>
      <c r="N435" s="14"/>
      <c r="O435" s="14">
        <f t="shared" si="174"/>
        <v>-2.8835861677354725E-11</v>
      </c>
      <c r="P435" s="13">
        <f t="shared" si="142"/>
        <v>-1.3411986463969893E-11</v>
      </c>
      <c r="R435" s="14">
        <f t="shared" si="143"/>
        <v>1166.4842466137754</v>
      </c>
      <c r="S435" s="13">
        <f t="shared" si="144"/>
        <v>543.6666666666666</v>
      </c>
      <c r="U435" s="14">
        <f t="shared" si="145"/>
        <v>1072.7936051015715</v>
      </c>
      <c r="V435" s="13">
        <f t="shared" si="146"/>
        <v>500</v>
      </c>
      <c r="X435" s="14">
        <f t="shared" si="147"/>
        <v>2574.7046522437718</v>
      </c>
      <c r="Y435" s="13">
        <f t="shared" si="148"/>
        <v>1200</v>
      </c>
      <c r="AA435" s="15">
        <f t="shared" si="151"/>
        <v>50740</v>
      </c>
      <c r="AB435" s="14">
        <f t="shared" si="168"/>
        <v>1156.3333333333335</v>
      </c>
      <c r="AC435" s="14">
        <f t="shared" si="169"/>
        <v>1156.33333333332</v>
      </c>
      <c r="AE435" s="14">
        <f t="shared" si="149"/>
        <v>398.0450262091424</v>
      </c>
      <c r="AF435" s="14">
        <f t="shared" si="150"/>
        <v>398.0450262091378</v>
      </c>
      <c r="AH435" s="14">
        <f t="shared" si="170"/>
        <v>-182191.30797795355</v>
      </c>
      <c r="AI435" s="14">
        <f t="shared" si="171"/>
        <v>5613.354085222607</v>
      </c>
      <c r="AK435" s="16">
        <f t="shared" si="163"/>
        <v>0</v>
      </c>
      <c r="AL435" s="16">
        <f t="shared" si="164"/>
        <v>0</v>
      </c>
      <c r="AM435" s="17">
        <f t="shared" si="165"/>
        <v>0</v>
      </c>
      <c r="AN435" s="17">
        <f t="shared" si="166"/>
        <v>0</v>
      </c>
    </row>
    <row r="436" spans="3:40" ht="12.75">
      <c r="C436" s="2">
        <f t="shared" si="167"/>
        <v>373</v>
      </c>
      <c r="D436" s="12">
        <f t="shared" si="172"/>
        <v>50771</v>
      </c>
      <c r="E436" s="12"/>
      <c r="F436" s="13">
        <f t="shared" si="173"/>
        <v>5.151991278688553E-09</v>
      </c>
      <c r="G436" s="13">
        <f t="shared" si="137"/>
        <v>2.3962674694935836E-09</v>
      </c>
      <c r="H436" s="13"/>
      <c r="I436" s="14">
        <f t="shared" si="138"/>
        <v>0</v>
      </c>
      <c r="J436" s="13">
        <f t="shared" si="139"/>
        <v>0</v>
      </c>
      <c r="K436" s="14"/>
      <c r="L436" s="14">
        <f t="shared" si="140"/>
        <v>2.8998165345893558E-11</v>
      </c>
      <c r="M436" s="13">
        <f t="shared" si="141"/>
        <v>1.3459751420546337E-11</v>
      </c>
      <c r="N436" s="14"/>
      <c r="O436" s="14">
        <f t="shared" si="174"/>
        <v>-2.8998165345893558E-11</v>
      </c>
      <c r="P436" s="13">
        <f t="shared" si="142"/>
        <v>-1.3459751420546337E-11</v>
      </c>
      <c r="R436" s="14">
        <f t="shared" si="143"/>
        <v>1168.8870131731524</v>
      </c>
      <c r="S436" s="13">
        <f t="shared" si="144"/>
        <v>543.6666666666666</v>
      </c>
      <c r="U436" s="14">
        <f t="shared" si="145"/>
        <v>1075.0033842794167</v>
      </c>
      <c r="V436" s="13">
        <f t="shared" si="146"/>
        <v>500</v>
      </c>
      <c r="X436" s="14">
        <f t="shared" si="147"/>
        <v>2580.0081222706</v>
      </c>
      <c r="Y436" s="13">
        <f t="shared" si="148"/>
        <v>1200</v>
      </c>
      <c r="AA436" s="15">
        <f t="shared" si="151"/>
        <v>50771</v>
      </c>
      <c r="AB436" s="14">
        <f t="shared" si="168"/>
        <v>1156.3333333333335</v>
      </c>
      <c r="AC436" s="14">
        <f t="shared" si="169"/>
        <v>1156.33333333332</v>
      </c>
      <c r="AE436" s="14">
        <f t="shared" si="149"/>
        <v>396.90555057240965</v>
      </c>
      <c r="AF436" s="14">
        <f t="shared" si="150"/>
        <v>396.90555057240505</v>
      </c>
      <c r="AH436" s="14">
        <f t="shared" si="170"/>
        <v>-181794.40242738114</v>
      </c>
      <c r="AI436" s="14">
        <f t="shared" si="171"/>
        <v>6010.259635795012</v>
      </c>
      <c r="AK436" s="16">
        <f t="shared" si="163"/>
        <v>0</v>
      </c>
      <c r="AL436" s="16">
        <f t="shared" si="164"/>
        <v>0</v>
      </c>
      <c r="AM436" s="17">
        <f t="shared" si="165"/>
        <v>0</v>
      </c>
      <c r="AN436" s="17">
        <f t="shared" si="166"/>
        <v>0</v>
      </c>
    </row>
    <row r="437" spans="3:40" ht="12.75">
      <c r="C437" s="2">
        <f t="shared" si="167"/>
        <v>374</v>
      </c>
      <c r="D437" s="12">
        <f t="shared" si="172"/>
        <v>50802</v>
      </c>
      <c r="E437" s="12"/>
      <c r="F437" s="13">
        <f t="shared" si="173"/>
        <v>5.180989444034446E-09</v>
      </c>
      <c r="G437" s="13">
        <f t="shared" si="137"/>
        <v>2.4048014485527928E-09</v>
      </c>
      <c r="H437" s="13"/>
      <c r="I437" s="14">
        <f t="shared" si="138"/>
        <v>0</v>
      </c>
      <c r="J437" s="13">
        <f t="shared" si="139"/>
        <v>0</v>
      </c>
      <c r="K437" s="14"/>
      <c r="L437" s="14">
        <f t="shared" si="140"/>
        <v>2.9161382546377994E-11</v>
      </c>
      <c r="M437" s="13">
        <f t="shared" si="141"/>
        <v>1.3507686485486868E-11</v>
      </c>
      <c r="N437" s="14"/>
      <c r="O437" s="14">
        <f t="shared" si="174"/>
        <v>-2.9161382546377994E-11</v>
      </c>
      <c r="P437" s="13">
        <f t="shared" si="142"/>
        <v>-1.3507686485486868E-11</v>
      </c>
      <c r="R437" s="14">
        <f t="shared" si="143"/>
        <v>1171.294729038233</v>
      </c>
      <c r="S437" s="13">
        <f t="shared" si="144"/>
        <v>543.6666666666666</v>
      </c>
      <c r="U437" s="14">
        <f t="shared" si="145"/>
        <v>1077.2177152405577</v>
      </c>
      <c r="V437" s="13">
        <f t="shared" si="146"/>
        <v>500</v>
      </c>
      <c r="X437" s="14">
        <f t="shared" si="147"/>
        <v>2585.322516577339</v>
      </c>
      <c r="Y437" s="13">
        <f t="shared" si="148"/>
        <v>1200</v>
      </c>
      <c r="AA437" s="15">
        <f t="shared" si="151"/>
        <v>50802</v>
      </c>
      <c r="AB437" s="14">
        <f t="shared" si="168"/>
        <v>1156.3333333333335</v>
      </c>
      <c r="AC437" s="14">
        <f t="shared" si="169"/>
        <v>1156.33333333332</v>
      </c>
      <c r="AE437" s="14">
        <f t="shared" si="149"/>
        <v>395.7693368900821</v>
      </c>
      <c r="AF437" s="14">
        <f t="shared" si="150"/>
        <v>395.76933689007757</v>
      </c>
      <c r="AH437" s="14">
        <f t="shared" si="170"/>
        <v>-181398.63309049106</v>
      </c>
      <c r="AI437" s="14">
        <f t="shared" si="171"/>
        <v>6406.02897268509</v>
      </c>
      <c r="AK437" s="16">
        <f t="shared" si="163"/>
        <v>0</v>
      </c>
      <c r="AL437" s="16">
        <f t="shared" si="164"/>
        <v>0</v>
      </c>
      <c r="AM437" s="17">
        <f t="shared" si="165"/>
        <v>0</v>
      </c>
      <c r="AN437" s="17">
        <f t="shared" si="166"/>
        <v>0</v>
      </c>
    </row>
    <row r="438" spans="3:40" ht="12.75">
      <c r="C438" s="2">
        <f t="shared" si="167"/>
        <v>375</v>
      </c>
      <c r="D438" s="12">
        <f t="shared" si="172"/>
        <v>50830</v>
      </c>
      <c r="E438" s="12"/>
      <c r="F438" s="13">
        <f t="shared" si="173"/>
        <v>5.2101508265808246E-09</v>
      </c>
      <c r="G438" s="13">
        <f t="shared" si="137"/>
        <v>2.4133658202119525E-09</v>
      </c>
      <c r="H438" s="13"/>
      <c r="I438" s="14">
        <f t="shared" si="138"/>
        <v>0</v>
      </c>
      <c r="J438" s="13">
        <f t="shared" si="139"/>
        <v>0</v>
      </c>
      <c r="K438" s="14"/>
      <c r="L438" s="14">
        <f t="shared" si="140"/>
        <v>2.932551842065494E-11</v>
      </c>
      <c r="M438" s="13">
        <f t="shared" si="141"/>
        <v>1.3555792264609193E-11</v>
      </c>
      <c r="N438" s="14"/>
      <c r="O438" s="14">
        <f t="shared" si="174"/>
        <v>-2.932551842065494E-11</v>
      </c>
      <c r="P438" s="13">
        <f t="shared" si="142"/>
        <v>-1.3555792264609193E-11</v>
      </c>
      <c r="R438" s="14">
        <f t="shared" si="143"/>
        <v>1173.7074044037818</v>
      </c>
      <c r="S438" s="13">
        <f t="shared" si="144"/>
        <v>543.6666666666666</v>
      </c>
      <c r="U438" s="14">
        <f t="shared" si="145"/>
        <v>1079.4366073609276</v>
      </c>
      <c r="V438" s="13">
        <f t="shared" si="146"/>
        <v>500</v>
      </c>
      <c r="X438" s="14">
        <f t="shared" si="147"/>
        <v>2590.647857666226</v>
      </c>
      <c r="Y438" s="13">
        <f t="shared" si="148"/>
        <v>1200</v>
      </c>
      <c r="AA438" s="15">
        <f t="shared" si="151"/>
        <v>50830</v>
      </c>
      <c r="AB438" s="14">
        <f t="shared" si="168"/>
        <v>1156.3333333333335</v>
      </c>
      <c r="AC438" s="14">
        <f t="shared" si="169"/>
        <v>1156.3333333333198</v>
      </c>
      <c r="AE438" s="14">
        <f t="shared" si="149"/>
        <v>394.6363758242273</v>
      </c>
      <c r="AF438" s="14">
        <f t="shared" si="150"/>
        <v>394.6363758242226</v>
      </c>
      <c r="AH438" s="14">
        <f t="shared" si="170"/>
        <v>-181003.99671466684</v>
      </c>
      <c r="AI438" s="14">
        <f t="shared" si="171"/>
        <v>6800.665348509312</v>
      </c>
      <c r="AK438" s="16">
        <f t="shared" si="163"/>
        <v>0</v>
      </c>
      <c r="AL438" s="16">
        <f t="shared" si="164"/>
        <v>0</v>
      </c>
      <c r="AM438" s="17">
        <f t="shared" si="165"/>
        <v>0</v>
      </c>
      <c r="AN438" s="17">
        <f t="shared" si="166"/>
        <v>0</v>
      </c>
    </row>
    <row r="439" spans="3:40" ht="12.75">
      <c r="C439" s="2">
        <f t="shared" si="167"/>
        <v>376</v>
      </c>
      <c r="D439" s="12">
        <f t="shared" si="172"/>
        <v>50861</v>
      </c>
      <c r="E439" s="12"/>
      <c r="F439" s="13">
        <f t="shared" si="173"/>
        <v>5.239476345001479E-09</v>
      </c>
      <c r="G439" s="13">
        <f t="shared" si="137"/>
        <v>2.4219606927101565E-09</v>
      </c>
      <c r="H439" s="13"/>
      <c r="I439" s="14">
        <f t="shared" si="138"/>
        <v>0</v>
      </c>
      <c r="J439" s="13">
        <f t="shared" si="139"/>
        <v>0</v>
      </c>
      <c r="K439" s="14"/>
      <c r="L439" s="14">
        <f t="shared" si="140"/>
        <v>2.949057813951236E-11</v>
      </c>
      <c r="M439" s="13">
        <f t="shared" si="141"/>
        <v>1.3604069365888529E-11</v>
      </c>
      <c r="N439" s="14"/>
      <c r="O439" s="14">
        <f t="shared" si="174"/>
        <v>-2.949057813951236E-11</v>
      </c>
      <c r="P439" s="13">
        <f t="shared" si="142"/>
        <v>-1.3604069365888529E-11</v>
      </c>
      <c r="R439" s="14">
        <f t="shared" si="143"/>
        <v>1176.1250494855558</v>
      </c>
      <c r="S439" s="13">
        <f t="shared" si="144"/>
        <v>543.6666666666666</v>
      </c>
      <c r="U439" s="14">
        <f t="shared" si="145"/>
        <v>1081.6600700357658</v>
      </c>
      <c r="V439" s="13">
        <f t="shared" si="146"/>
        <v>500</v>
      </c>
      <c r="X439" s="14">
        <f t="shared" si="147"/>
        <v>2595.9841680858376</v>
      </c>
      <c r="Y439" s="13">
        <f t="shared" si="148"/>
        <v>1200</v>
      </c>
      <c r="AA439" s="15">
        <f t="shared" si="151"/>
        <v>50861</v>
      </c>
      <c r="AB439" s="14">
        <f t="shared" si="168"/>
        <v>1156.3333333333335</v>
      </c>
      <c r="AC439" s="14">
        <f t="shared" si="169"/>
        <v>1156.3333333333198</v>
      </c>
      <c r="AE439" s="14">
        <f t="shared" si="149"/>
        <v>393.50665806364435</v>
      </c>
      <c r="AF439" s="14">
        <f t="shared" si="150"/>
        <v>393.50665806363975</v>
      </c>
      <c r="AH439" s="14">
        <f t="shared" si="170"/>
        <v>-180610.4900566032</v>
      </c>
      <c r="AI439" s="14">
        <f t="shared" si="171"/>
        <v>7194.172006572951</v>
      </c>
      <c r="AK439" s="16">
        <f t="shared" si="163"/>
        <v>0</v>
      </c>
      <c r="AL439" s="16">
        <f t="shared" si="164"/>
        <v>0</v>
      </c>
      <c r="AM439" s="17">
        <f t="shared" si="165"/>
        <v>0</v>
      </c>
      <c r="AN439" s="17">
        <f t="shared" si="166"/>
        <v>0</v>
      </c>
    </row>
    <row r="440" spans="3:40" ht="12.75">
      <c r="C440" s="2">
        <f t="shared" si="167"/>
        <v>377</v>
      </c>
      <c r="D440" s="12">
        <f t="shared" si="172"/>
        <v>50891</v>
      </c>
      <c r="E440" s="12"/>
      <c r="F440" s="13">
        <f t="shared" si="173"/>
        <v>5.2689669231409915E-09</v>
      </c>
      <c r="G440" s="13">
        <f t="shared" si="137"/>
        <v>2.430586174671975E-09</v>
      </c>
      <c r="H440" s="13"/>
      <c r="I440" s="14">
        <f t="shared" si="138"/>
        <v>0</v>
      </c>
      <c r="J440" s="13">
        <f t="shared" si="139"/>
        <v>0</v>
      </c>
      <c r="K440" s="14"/>
      <c r="L440" s="14">
        <f t="shared" si="140"/>
        <v>2.965656690284218E-11</v>
      </c>
      <c r="M440" s="13">
        <f t="shared" si="141"/>
        <v>1.365251839946532E-11</v>
      </c>
      <c r="N440" s="14"/>
      <c r="O440" s="14">
        <f t="shared" si="174"/>
        <v>-2.965656690284218E-11</v>
      </c>
      <c r="P440" s="13">
        <f t="shared" si="142"/>
        <v>-1.365251839946532E-11</v>
      </c>
      <c r="R440" s="14">
        <f t="shared" si="143"/>
        <v>1178.5476745203568</v>
      </c>
      <c r="S440" s="13">
        <f t="shared" si="144"/>
        <v>543.6666666666666</v>
      </c>
      <c r="U440" s="14">
        <f t="shared" si="145"/>
        <v>1083.888112679666</v>
      </c>
      <c r="V440" s="13">
        <f t="shared" si="146"/>
        <v>500</v>
      </c>
      <c r="X440" s="14">
        <f t="shared" si="147"/>
        <v>2601.3314704311983</v>
      </c>
      <c r="Y440" s="13">
        <f t="shared" si="148"/>
        <v>1200</v>
      </c>
      <c r="AA440" s="15">
        <f t="shared" si="151"/>
        <v>50891</v>
      </c>
      <c r="AB440" s="14">
        <f t="shared" si="168"/>
        <v>1156.3333333333335</v>
      </c>
      <c r="AC440" s="14">
        <f t="shared" si="169"/>
        <v>1156.3333333333198</v>
      </c>
      <c r="AE440" s="14">
        <f t="shared" si="149"/>
        <v>392.38017432378695</v>
      </c>
      <c r="AF440" s="14">
        <f t="shared" si="150"/>
        <v>392.38017432378234</v>
      </c>
      <c r="AH440" s="14">
        <f t="shared" si="170"/>
        <v>-180218.1098822794</v>
      </c>
      <c r="AI440" s="14">
        <f t="shared" si="171"/>
        <v>7586.552180896734</v>
      </c>
      <c r="AK440" s="16">
        <f t="shared" si="163"/>
        <v>0</v>
      </c>
      <c r="AL440" s="16">
        <f t="shared" si="164"/>
        <v>0</v>
      </c>
      <c r="AM440" s="17">
        <f t="shared" si="165"/>
        <v>0</v>
      </c>
      <c r="AN440" s="17">
        <f t="shared" si="166"/>
        <v>0</v>
      </c>
    </row>
    <row r="441" spans="3:40" ht="12.75">
      <c r="C441" s="2">
        <f aca="true" t="shared" si="175" ref="C441:C504">C440+1</f>
        <v>378</v>
      </c>
      <c r="D441" s="12">
        <f t="shared" si="172"/>
        <v>50922</v>
      </c>
      <c r="E441" s="12"/>
      <c r="F441" s="13">
        <f aca="true" t="shared" si="176" ref="F441:F504">F440-I440+L440</f>
        <v>5.298623490043834E-09</v>
      </c>
      <c r="G441" s="13">
        <f t="shared" si="137"/>
        <v>2.439242375108827E-09</v>
      </c>
      <c r="H441" s="13"/>
      <c r="I441" s="14">
        <f t="shared" si="138"/>
        <v>0</v>
      </c>
      <c r="J441" s="13">
        <f t="shared" si="139"/>
        <v>0</v>
      </c>
      <c r="K441" s="14"/>
      <c r="L441" s="14">
        <f t="shared" si="140"/>
        <v>2.982348993980413E-11</v>
      </c>
      <c r="M441" s="13">
        <f t="shared" si="141"/>
        <v>1.3701139977652954E-11</v>
      </c>
      <c r="N441" s="14"/>
      <c r="O441" s="14">
        <f aca="true" t="shared" si="177" ref="O441:O504">I441-L441</f>
        <v>-2.982348993980413E-11</v>
      </c>
      <c r="P441" s="13">
        <f t="shared" si="142"/>
        <v>-1.3701139977652954E-11</v>
      </c>
      <c r="R441" s="14">
        <f t="shared" si="143"/>
        <v>1180.9752897660728</v>
      </c>
      <c r="S441" s="13">
        <f t="shared" si="144"/>
        <v>543.6666666666666</v>
      </c>
      <c r="U441" s="14">
        <f t="shared" si="145"/>
        <v>1086.1207447266152</v>
      </c>
      <c r="V441" s="13">
        <f t="shared" si="146"/>
        <v>500</v>
      </c>
      <c r="X441" s="14">
        <f t="shared" si="147"/>
        <v>2606.6897873438766</v>
      </c>
      <c r="Y441" s="13">
        <f t="shared" si="148"/>
        <v>1200</v>
      </c>
      <c r="AA441" s="15">
        <f t="shared" si="151"/>
        <v>50922</v>
      </c>
      <c r="AB441" s="14">
        <f aca="true" t="shared" si="178" ref="AB441:AB504">-J441-S441+V441+Y441</f>
        <v>1156.3333333333335</v>
      </c>
      <c r="AC441" s="14">
        <f aca="true" t="shared" si="179" ref="AC441:AC504">AB441+P441</f>
        <v>1156.3333333333198</v>
      </c>
      <c r="AE441" s="14">
        <f t="shared" si="149"/>
        <v>391.25691534668846</v>
      </c>
      <c r="AF441" s="14">
        <f t="shared" si="150"/>
        <v>391.25691534668385</v>
      </c>
      <c r="AH441" s="14">
        <f aca="true" t="shared" si="180" ref="AH441:AH504">AH440+AE441</f>
        <v>-179826.8529669327</v>
      </c>
      <c r="AI441" s="14">
        <f aca="true" t="shared" si="181" ref="AI441:AI504">AI440+AF441</f>
        <v>7977.809096243418</v>
      </c>
      <c r="AK441" s="16">
        <f aca="true" t="shared" si="182" ref="AK441:AK504">IF(AND(AH441&gt;0,AH440&lt;0),1,0)</f>
        <v>0</v>
      </c>
      <c r="AL441" s="16">
        <f aca="true" t="shared" si="183" ref="AL441:AL504">IF(AND(AI441&gt;0,AI440&lt;0),1,0)</f>
        <v>0</v>
      </c>
      <c r="AM441" s="17">
        <f aca="true" t="shared" si="184" ref="AM441:AM504">IF(AK441=1,$D441,0)</f>
        <v>0</v>
      </c>
      <c r="AN441" s="17">
        <f aca="true" t="shared" si="185" ref="AN441:AN504">IF(AL441=1,$D441,0)</f>
        <v>0</v>
      </c>
    </row>
    <row r="442" spans="3:40" ht="12.75">
      <c r="C442" s="2">
        <f t="shared" si="175"/>
        <v>379</v>
      </c>
      <c r="D442" s="12">
        <f t="shared" si="172"/>
        <v>50952</v>
      </c>
      <c r="E442" s="12"/>
      <c r="F442" s="13">
        <f t="shared" si="176"/>
        <v>5.328446979983638E-09</v>
      </c>
      <c r="G442" s="13">
        <f t="shared" si="137"/>
        <v>2.4479294034203646E-09</v>
      </c>
      <c r="H442" s="13"/>
      <c r="I442" s="14">
        <f t="shared" si="138"/>
        <v>0</v>
      </c>
      <c r="J442" s="13">
        <f t="shared" si="139"/>
        <v>0</v>
      </c>
      <c r="K442" s="14"/>
      <c r="L442" s="14">
        <f t="shared" si="140"/>
        <v>2.9991352508990426E-11</v>
      </c>
      <c r="M442" s="13">
        <f t="shared" si="141"/>
        <v>1.3749934714945469E-11</v>
      </c>
      <c r="N442" s="14"/>
      <c r="O442" s="14">
        <f t="shared" si="177"/>
        <v>-2.9991352508990426E-11</v>
      </c>
      <c r="P442" s="13">
        <f t="shared" si="142"/>
        <v>-1.3749934714945469E-11</v>
      </c>
      <c r="R442" s="14">
        <f t="shared" si="143"/>
        <v>1183.407905501721</v>
      </c>
      <c r="S442" s="13">
        <f t="shared" si="144"/>
        <v>543.6666666666666</v>
      </c>
      <c r="U442" s="14">
        <f t="shared" si="145"/>
        <v>1088.3579756300317</v>
      </c>
      <c r="V442" s="13">
        <f t="shared" si="146"/>
        <v>500</v>
      </c>
      <c r="X442" s="14">
        <f t="shared" si="147"/>
        <v>2612.059141512076</v>
      </c>
      <c r="Y442" s="13">
        <f t="shared" si="148"/>
        <v>1200</v>
      </c>
      <c r="AA442" s="15">
        <f t="shared" si="151"/>
        <v>50952</v>
      </c>
      <c r="AB442" s="14">
        <f t="shared" si="178"/>
        <v>1156.3333333333335</v>
      </c>
      <c r="AC442" s="14">
        <f t="shared" si="179"/>
        <v>1156.3333333333198</v>
      </c>
      <c r="AE442" s="14">
        <f t="shared" si="149"/>
        <v>390.1368719008836</v>
      </c>
      <c r="AF442" s="14">
        <f t="shared" si="150"/>
        <v>390.136871900879</v>
      </c>
      <c r="AH442" s="14">
        <f t="shared" si="180"/>
        <v>-179436.71609503182</v>
      </c>
      <c r="AI442" s="14">
        <f t="shared" si="181"/>
        <v>8367.945968144297</v>
      </c>
      <c r="AK442" s="16">
        <f t="shared" si="182"/>
        <v>0</v>
      </c>
      <c r="AL442" s="16">
        <f t="shared" si="183"/>
        <v>0</v>
      </c>
      <c r="AM442" s="17">
        <f t="shared" si="184"/>
        <v>0</v>
      </c>
      <c r="AN442" s="17">
        <f t="shared" si="185"/>
        <v>0</v>
      </c>
    </row>
    <row r="443" spans="3:40" ht="12.75">
      <c r="C443" s="2">
        <f t="shared" si="175"/>
        <v>380</v>
      </c>
      <c r="D443" s="12">
        <f t="shared" si="172"/>
        <v>50983</v>
      </c>
      <c r="E443" s="12"/>
      <c r="F443" s="13">
        <f t="shared" si="176"/>
        <v>5.358438332492629E-09</v>
      </c>
      <c r="G443" s="13">
        <f t="shared" si="137"/>
        <v>2.4566473693958482E-09</v>
      </c>
      <c r="H443" s="13"/>
      <c r="I443" s="14">
        <f t="shared" si="138"/>
        <v>0</v>
      </c>
      <c r="J443" s="13">
        <f t="shared" si="139"/>
        <v>0</v>
      </c>
      <c r="K443" s="14"/>
      <c r="L443" s="14">
        <f t="shared" si="140"/>
        <v>3.0160159898591455E-11</v>
      </c>
      <c r="M443" s="13">
        <f t="shared" si="141"/>
        <v>1.3798903228025346E-11</v>
      </c>
      <c r="N443" s="14"/>
      <c r="O443" s="14">
        <f t="shared" si="177"/>
        <v>-3.0160159898591455E-11</v>
      </c>
      <c r="P443" s="13">
        <f t="shared" si="142"/>
        <v>-1.3798903228025346E-11</v>
      </c>
      <c r="R443" s="14">
        <f t="shared" si="143"/>
        <v>1185.8455320274923</v>
      </c>
      <c r="S443" s="13">
        <f t="shared" si="144"/>
        <v>543.6666666666666</v>
      </c>
      <c r="U443" s="14">
        <f t="shared" si="145"/>
        <v>1090.599814862807</v>
      </c>
      <c r="V443" s="13">
        <f t="shared" si="146"/>
        <v>500</v>
      </c>
      <c r="X443" s="14">
        <f t="shared" si="147"/>
        <v>2617.4395556707373</v>
      </c>
      <c r="Y443" s="13">
        <f t="shared" si="148"/>
        <v>1200</v>
      </c>
      <c r="AA443" s="15">
        <f t="shared" si="151"/>
        <v>50983</v>
      </c>
      <c r="AB443" s="14">
        <f t="shared" si="178"/>
        <v>1156.3333333333335</v>
      </c>
      <c r="AC443" s="14">
        <f t="shared" si="179"/>
        <v>1156.3333333333196</v>
      </c>
      <c r="AE443" s="14">
        <f t="shared" si="149"/>
        <v>389.0200347813347</v>
      </c>
      <c r="AF443" s="14">
        <f t="shared" si="150"/>
        <v>389.02003478133</v>
      </c>
      <c r="AH443" s="14">
        <f t="shared" si="180"/>
        <v>-179047.69606025048</v>
      </c>
      <c r="AI443" s="14">
        <f t="shared" si="181"/>
        <v>8756.966002925627</v>
      </c>
      <c r="AK443" s="16">
        <f t="shared" si="182"/>
        <v>0</v>
      </c>
      <c r="AL443" s="16">
        <f t="shared" si="183"/>
        <v>0</v>
      </c>
      <c r="AM443" s="17">
        <f t="shared" si="184"/>
        <v>0</v>
      </c>
      <c r="AN443" s="17">
        <f t="shared" si="185"/>
        <v>0</v>
      </c>
    </row>
    <row r="444" spans="3:40" ht="12.75">
      <c r="C444" s="2">
        <f t="shared" si="175"/>
        <v>381</v>
      </c>
      <c r="D444" s="12">
        <f t="shared" si="172"/>
        <v>51014</v>
      </c>
      <c r="E444" s="12"/>
      <c r="F444" s="13">
        <f t="shared" si="176"/>
        <v>5.38859849239122E-09</v>
      </c>
      <c r="G444" s="13">
        <f t="shared" si="137"/>
        <v>2.4653963832155395E-09</v>
      </c>
      <c r="H444" s="13"/>
      <c r="I444" s="14">
        <f t="shared" si="138"/>
        <v>0</v>
      </c>
      <c r="J444" s="13">
        <f t="shared" si="139"/>
        <v>0</v>
      </c>
      <c r="K444" s="14"/>
      <c r="L444" s="14">
        <f t="shared" si="140"/>
        <v>3.032991742656238E-11</v>
      </c>
      <c r="M444" s="13">
        <f t="shared" si="141"/>
        <v>1.3848046135771312E-11</v>
      </c>
      <c r="N444" s="14"/>
      <c r="O444" s="14">
        <f t="shared" si="177"/>
        <v>-3.032991742656238E-11</v>
      </c>
      <c r="P444" s="13">
        <f t="shared" si="142"/>
        <v>-1.3848046135771312E-11</v>
      </c>
      <c r="R444" s="14">
        <f t="shared" si="143"/>
        <v>1188.288179664794</v>
      </c>
      <c r="S444" s="13">
        <f t="shared" si="144"/>
        <v>543.6666666666666</v>
      </c>
      <c r="U444" s="14">
        <f t="shared" si="145"/>
        <v>1092.8462719173458</v>
      </c>
      <c r="V444" s="13">
        <f t="shared" si="146"/>
        <v>500</v>
      </c>
      <c r="X444" s="14">
        <f t="shared" si="147"/>
        <v>2622.83105260163</v>
      </c>
      <c r="Y444" s="13">
        <f t="shared" si="148"/>
        <v>1200</v>
      </c>
      <c r="AA444" s="15">
        <f t="shared" si="151"/>
        <v>51014</v>
      </c>
      <c r="AB444" s="14">
        <f t="shared" si="178"/>
        <v>1156.3333333333335</v>
      </c>
      <c r="AC444" s="14">
        <f t="shared" si="179"/>
        <v>1156.3333333333196</v>
      </c>
      <c r="AE444" s="14">
        <f t="shared" si="149"/>
        <v>387.90639480935494</v>
      </c>
      <c r="AF444" s="14">
        <f t="shared" si="150"/>
        <v>387.9063948093503</v>
      </c>
      <c r="AH444" s="14">
        <f t="shared" si="180"/>
        <v>-178659.78966544112</v>
      </c>
      <c r="AI444" s="14">
        <f t="shared" si="181"/>
        <v>9144.872397734976</v>
      </c>
      <c r="AK444" s="16">
        <f t="shared" si="182"/>
        <v>0</v>
      </c>
      <c r="AL444" s="16">
        <f t="shared" si="183"/>
        <v>0</v>
      </c>
      <c r="AM444" s="17">
        <f t="shared" si="184"/>
        <v>0</v>
      </c>
      <c r="AN444" s="17">
        <f t="shared" si="185"/>
        <v>0</v>
      </c>
    </row>
    <row r="445" spans="3:40" ht="12.75">
      <c r="C445" s="2">
        <f t="shared" si="175"/>
        <v>382</v>
      </c>
      <c r="D445" s="12">
        <f t="shared" si="172"/>
        <v>51044</v>
      </c>
      <c r="E445" s="12"/>
      <c r="F445" s="13">
        <f t="shared" si="176"/>
        <v>5.418928409817783E-09</v>
      </c>
      <c r="G445" s="13">
        <f t="shared" si="137"/>
        <v>2.474176555452093E-09</v>
      </c>
      <c r="H445" s="13"/>
      <c r="I445" s="14">
        <f t="shared" si="138"/>
        <v>0</v>
      </c>
      <c r="J445" s="13">
        <f t="shared" si="139"/>
        <v>0</v>
      </c>
      <c r="K445" s="14"/>
      <c r="L445" s="14">
        <f t="shared" si="140"/>
        <v>3.050063044079067E-11</v>
      </c>
      <c r="M445" s="13">
        <f t="shared" si="141"/>
        <v>1.3897364059266124E-11</v>
      </c>
      <c r="N445" s="14"/>
      <c r="O445" s="14">
        <f t="shared" si="177"/>
        <v>-3.050063044079067E-11</v>
      </c>
      <c r="P445" s="13">
        <f t="shared" si="142"/>
        <v>-1.3897364059266124E-11</v>
      </c>
      <c r="R445" s="14">
        <f t="shared" si="143"/>
        <v>1190.7358587562928</v>
      </c>
      <c r="S445" s="13">
        <f t="shared" si="144"/>
        <v>543.6666666666666</v>
      </c>
      <c r="U445" s="14">
        <f t="shared" si="145"/>
        <v>1095.0973563056034</v>
      </c>
      <c r="V445" s="13">
        <f t="shared" si="146"/>
        <v>500</v>
      </c>
      <c r="X445" s="14">
        <f t="shared" si="147"/>
        <v>2628.2336551334483</v>
      </c>
      <c r="Y445" s="13">
        <f t="shared" si="148"/>
        <v>1200</v>
      </c>
      <c r="AA445" s="15">
        <f t="shared" si="151"/>
        <v>51044</v>
      </c>
      <c r="AB445" s="14">
        <f t="shared" si="178"/>
        <v>1156.3333333333335</v>
      </c>
      <c r="AC445" s="14">
        <f t="shared" si="179"/>
        <v>1156.3333333333196</v>
      </c>
      <c r="AE445" s="14">
        <f t="shared" si="149"/>
        <v>386.795942832533</v>
      </c>
      <c r="AF445" s="14">
        <f t="shared" si="150"/>
        <v>386.79594283252834</v>
      </c>
      <c r="AH445" s="14">
        <f t="shared" si="180"/>
        <v>-178272.99372260857</v>
      </c>
      <c r="AI445" s="14">
        <f t="shared" si="181"/>
        <v>9531.668340567505</v>
      </c>
      <c r="AK445" s="16">
        <f t="shared" si="182"/>
        <v>0</v>
      </c>
      <c r="AL445" s="16">
        <f t="shared" si="183"/>
        <v>0</v>
      </c>
      <c r="AM445" s="17">
        <f t="shared" si="184"/>
        <v>0</v>
      </c>
      <c r="AN445" s="17">
        <f t="shared" si="185"/>
        <v>0</v>
      </c>
    </row>
    <row r="446" spans="3:40" ht="12.75">
      <c r="C446" s="2">
        <f t="shared" si="175"/>
        <v>383</v>
      </c>
      <c r="D446" s="12">
        <f t="shared" si="172"/>
        <v>51075</v>
      </c>
      <c r="E446" s="12"/>
      <c r="F446" s="13">
        <f t="shared" si="176"/>
        <v>5.4494290402585735E-09</v>
      </c>
      <c r="G446" s="13">
        <f t="shared" si="137"/>
        <v>2.4829879970719507E-09</v>
      </c>
      <c r="H446" s="13"/>
      <c r="I446" s="14">
        <f t="shared" si="138"/>
        <v>0</v>
      </c>
      <c r="J446" s="13">
        <f t="shared" si="139"/>
        <v>0</v>
      </c>
      <c r="K446" s="14"/>
      <c r="L446" s="14">
        <f t="shared" si="140"/>
        <v>3.0672304319264543E-11</v>
      </c>
      <c r="M446" s="13">
        <f t="shared" si="141"/>
        <v>1.394685762180445E-11</v>
      </c>
      <c r="N446" s="14"/>
      <c r="O446" s="14">
        <f t="shared" si="177"/>
        <v>-3.0672304319264543E-11</v>
      </c>
      <c r="P446" s="13">
        <f t="shared" si="142"/>
        <v>-1.394685762180445E-11</v>
      </c>
      <c r="R446" s="14">
        <f t="shared" si="143"/>
        <v>1193.1885796659615</v>
      </c>
      <c r="S446" s="13">
        <f t="shared" si="144"/>
        <v>543.6666666666666</v>
      </c>
      <c r="U446" s="14">
        <f t="shared" si="145"/>
        <v>1097.3530775591307</v>
      </c>
      <c r="V446" s="13">
        <f t="shared" si="146"/>
        <v>500</v>
      </c>
      <c r="X446" s="14">
        <f t="shared" si="147"/>
        <v>2633.6473861419136</v>
      </c>
      <c r="Y446" s="13">
        <f t="shared" si="148"/>
        <v>1200</v>
      </c>
      <c r="AA446" s="15">
        <f t="shared" si="151"/>
        <v>51075</v>
      </c>
      <c r="AB446" s="14">
        <f t="shared" si="178"/>
        <v>1156.3333333333335</v>
      </c>
      <c r="AC446" s="14">
        <f t="shared" si="179"/>
        <v>1156.3333333333196</v>
      </c>
      <c r="AE446" s="14">
        <f t="shared" si="149"/>
        <v>385.68866972465804</v>
      </c>
      <c r="AF446" s="14">
        <f t="shared" si="150"/>
        <v>385.68866972465344</v>
      </c>
      <c r="AH446" s="14">
        <f t="shared" si="180"/>
        <v>-177887.30505288392</v>
      </c>
      <c r="AI446" s="14">
        <f t="shared" si="181"/>
        <v>9917.357010292159</v>
      </c>
      <c r="AK446" s="16">
        <f t="shared" si="182"/>
        <v>0</v>
      </c>
      <c r="AL446" s="16">
        <f t="shared" si="183"/>
        <v>0</v>
      </c>
      <c r="AM446" s="17">
        <f t="shared" si="184"/>
        <v>0</v>
      </c>
      <c r="AN446" s="17">
        <f t="shared" si="185"/>
        <v>0</v>
      </c>
    </row>
    <row r="447" spans="3:40" ht="12.75">
      <c r="C447" s="2">
        <f t="shared" si="175"/>
        <v>384</v>
      </c>
      <c r="D447" s="12">
        <f t="shared" si="172"/>
        <v>51105</v>
      </c>
      <c r="E447" s="12"/>
      <c r="F447" s="13">
        <f t="shared" si="176"/>
        <v>5.480101344577838E-09</v>
      </c>
      <c r="G447" s="13">
        <f t="shared" si="137"/>
        <v>2.4918308194367467E-09</v>
      </c>
      <c r="H447" s="13"/>
      <c r="I447" s="14">
        <f t="shared" si="138"/>
        <v>0</v>
      </c>
      <c r="J447" s="13">
        <f t="shared" si="139"/>
        <v>0</v>
      </c>
      <c r="K447" s="14"/>
      <c r="L447" s="14">
        <f t="shared" si="140"/>
        <v>3.0844944470242444E-11</v>
      </c>
      <c r="M447" s="13">
        <f t="shared" si="141"/>
        <v>1.399652744890072E-11</v>
      </c>
      <c r="N447" s="14"/>
      <c r="O447" s="14">
        <f t="shared" si="177"/>
        <v>-3.0844944470242444E-11</v>
      </c>
      <c r="P447" s="13">
        <f t="shared" si="142"/>
        <v>-1.399652744890072E-11</v>
      </c>
      <c r="R447" s="14">
        <f t="shared" si="143"/>
        <v>1195.6463527791195</v>
      </c>
      <c r="S447" s="13">
        <f t="shared" si="144"/>
        <v>543.6666666666666</v>
      </c>
      <c r="U447" s="14">
        <f t="shared" si="145"/>
        <v>1099.6134452291105</v>
      </c>
      <c r="V447" s="13">
        <f t="shared" si="146"/>
        <v>500</v>
      </c>
      <c r="X447" s="14">
        <f t="shared" si="147"/>
        <v>2639.0722685498654</v>
      </c>
      <c r="Y447" s="13">
        <f t="shared" si="148"/>
        <v>1200</v>
      </c>
      <c r="AA447" s="15">
        <f t="shared" si="151"/>
        <v>51105</v>
      </c>
      <c r="AB447" s="14">
        <f t="shared" si="178"/>
        <v>1156.3333333333335</v>
      </c>
      <c r="AC447" s="14">
        <f t="shared" si="179"/>
        <v>1156.3333333333194</v>
      </c>
      <c r="AE447" s="14">
        <f t="shared" si="149"/>
        <v>384.5845663856449</v>
      </c>
      <c r="AF447" s="14">
        <f t="shared" si="150"/>
        <v>384.58456638564024</v>
      </c>
      <c r="AH447" s="14">
        <f t="shared" si="180"/>
        <v>-177502.7204864983</v>
      </c>
      <c r="AI447" s="14">
        <f t="shared" si="181"/>
        <v>10301.941576677798</v>
      </c>
      <c r="AK447" s="16">
        <f t="shared" si="182"/>
        <v>0</v>
      </c>
      <c r="AL447" s="16">
        <f t="shared" si="183"/>
        <v>0</v>
      </c>
      <c r="AM447" s="17">
        <f t="shared" si="184"/>
        <v>0</v>
      </c>
      <c r="AN447" s="17">
        <f t="shared" si="185"/>
        <v>0</v>
      </c>
    </row>
    <row r="448" spans="3:40" ht="12.75">
      <c r="C448" s="2">
        <f t="shared" si="175"/>
        <v>385</v>
      </c>
      <c r="D448" s="12">
        <f t="shared" si="172"/>
        <v>51136</v>
      </c>
      <c r="E448" s="12"/>
      <c r="F448" s="13">
        <f t="shared" si="176"/>
        <v>5.510946289048081E-09</v>
      </c>
      <c r="G448" s="13">
        <f aca="true" t="shared" si="186" ref="G448:G511">F448*(1+$B$40)^-(($C448-1)/12)</f>
        <v>2.500705134304712E-09</v>
      </c>
      <c r="H448" s="13"/>
      <c r="I448" s="14">
        <f aca="true" t="shared" si="187" ref="I448:I511">IF($D448&gt;=DATE(YEAR($B$9)+$B$25,MONTH($B$9),1),0,$B$13/((1+$B$23/12)^($B$25*12)-1)*($B$23/12)*(1+($B$23/12))^($B$25*12))</f>
        <v>0</v>
      </c>
      <c r="J448" s="13">
        <f aca="true" t="shared" si="188" ref="J448:J511">I448*(1+$B$40)^-(($C448)/12)</f>
        <v>0</v>
      </c>
      <c r="K448" s="14"/>
      <c r="L448" s="14">
        <f aca="true" t="shared" si="189" ref="L448:L511">$F448*$B$23/12</f>
        <v>3.1018556332423364E-11</v>
      </c>
      <c r="M448" s="13">
        <f aca="true" t="shared" si="190" ref="M448:M511">L448*(1+$B$40)^-(($C448)/12)</f>
        <v>1.4046374168297114E-11</v>
      </c>
      <c r="N448" s="14"/>
      <c r="O448" s="14">
        <f t="shared" si="177"/>
        <v>-3.1018556332423364E-11</v>
      </c>
      <c r="P448" s="13">
        <f aca="true" t="shared" si="191" ref="P448:P511">O448*(1+$B$40)^-(($C448)/12)</f>
        <v>-1.4046374168297114E-11</v>
      </c>
      <c r="R448" s="14">
        <f aca="true" t="shared" si="192" ref="R448:R511">S448*(1+$B$40)^(($C448-1)/12)</f>
        <v>1198.109188502481</v>
      </c>
      <c r="S448" s="13">
        <f aca="true" t="shared" si="193" ref="S448:S511">$B$32/12</f>
        <v>543.6666666666666</v>
      </c>
      <c r="U448" s="14">
        <f aca="true" t="shared" si="194" ref="U448:U511">V448*(1+$B$40)^(($C448-1)/12)</f>
        <v>1101.8784688864018</v>
      </c>
      <c r="V448" s="13">
        <f aca="true" t="shared" si="195" ref="V448:V511">$B$26</f>
        <v>500</v>
      </c>
      <c r="X448" s="14">
        <f aca="true" t="shared" si="196" ref="X448:X511">Y448*(1+$B$40)^(($C448-1)/12)</f>
        <v>2644.508325327364</v>
      </c>
      <c r="Y448" s="13">
        <f aca="true" t="shared" si="197" ref="Y448:Y511">$B$36</f>
        <v>1200</v>
      </c>
      <c r="AA448" s="15">
        <f t="shared" si="151"/>
        <v>51136</v>
      </c>
      <c r="AB448" s="14">
        <f t="shared" si="178"/>
        <v>1156.3333333333335</v>
      </c>
      <c r="AC448" s="14">
        <f t="shared" si="179"/>
        <v>1156.3333333333194</v>
      </c>
      <c r="AE448" s="14">
        <f aca="true" t="shared" si="198" ref="AE448:AE511">AB448*(1+$B$41)^-($C448/12)</f>
        <v>383.48362374145864</v>
      </c>
      <c r="AF448" s="14">
        <f aca="true" t="shared" si="199" ref="AF448:AF511">AC448*(1+$B$41)^-($C448/12)</f>
        <v>383.483623741454</v>
      </c>
      <c r="AH448" s="14">
        <f t="shared" si="180"/>
        <v>-177119.23686275684</v>
      </c>
      <c r="AI448" s="14">
        <f t="shared" si="181"/>
        <v>10685.425200419253</v>
      </c>
      <c r="AK448" s="16">
        <f t="shared" si="182"/>
        <v>0</v>
      </c>
      <c r="AL448" s="16">
        <f t="shared" si="183"/>
        <v>0</v>
      </c>
      <c r="AM448" s="17">
        <f t="shared" si="184"/>
        <v>0</v>
      </c>
      <c r="AN448" s="17">
        <f t="shared" si="185"/>
        <v>0</v>
      </c>
    </row>
    <row r="449" spans="3:40" ht="12.75">
      <c r="C449" s="2">
        <f t="shared" si="175"/>
        <v>386</v>
      </c>
      <c r="D449" s="12">
        <f t="shared" si="172"/>
        <v>51167</v>
      </c>
      <c r="E449" s="12"/>
      <c r="F449" s="13">
        <f t="shared" si="176"/>
        <v>5.541964845380504E-09</v>
      </c>
      <c r="G449" s="13">
        <f t="shared" si="186"/>
        <v>2.509611053832102E-09</v>
      </c>
      <c r="H449" s="13"/>
      <c r="I449" s="14">
        <f t="shared" si="187"/>
        <v>0</v>
      </c>
      <c r="J449" s="13">
        <f t="shared" si="188"/>
        <v>0</v>
      </c>
      <c r="K449" s="14"/>
      <c r="L449" s="14">
        <f t="shared" si="189"/>
        <v>3.119314537511823E-11</v>
      </c>
      <c r="M449" s="13">
        <f t="shared" si="190"/>
        <v>1.4096398409971335E-11</v>
      </c>
      <c r="N449" s="14"/>
      <c r="O449" s="14">
        <f t="shared" si="177"/>
        <v>-3.119314537511823E-11</v>
      </c>
      <c r="P449" s="13">
        <f t="shared" si="191"/>
        <v>-1.4096398409971335E-11</v>
      </c>
      <c r="R449" s="14">
        <f t="shared" si="192"/>
        <v>1200.577097264189</v>
      </c>
      <c r="S449" s="13">
        <f t="shared" si="193"/>
        <v>543.6666666666666</v>
      </c>
      <c r="U449" s="14">
        <f t="shared" si="194"/>
        <v>1104.1481581215717</v>
      </c>
      <c r="V449" s="13">
        <f t="shared" si="195"/>
        <v>500</v>
      </c>
      <c r="X449" s="14">
        <f t="shared" si="196"/>
        <v>2649.9555794917724</v>
      </c>
      <c r="Y449" s="13">
        <f t="shared" si="197"/>
        <v>1200</v>
      </c>
      <c r="AA449" s="15">
        <f t="shared" si="151"/>
        <v>51167</v>
      </c>
      <c r="AB449" s="14">
        <f t="shared" si="178"/>
        <v>1156.3333333333335</v>
      </c>
      <c r="AC449" s="14">
        <f t="shared" si="179"/>
        <v>1156.3333333333194</v>
      </c>
      <c r="AE449" s="14">
        <f t="shared" si="198"/>
        <v>382.3858327440408</v>
      </c>
      <c r="AF449" s="14">
        <f t="shared" si="199"/>
        <v>382.3858327440361</v>
      </c>
      <c r="AH449" s="14">
        <f t="shared" si="180"/>
        <v>-176736.8510300128</v>
      </c>
      <c r="AI449" s="14">
        <f t="shared" si="181"/>
        <v>11067.811033163289</v>
      </c>
      <c r="AK449" s="16">
        <f t="shared" si="182"/>
        <v>0</v>
      </c>
      <c r="AL449" s="16">
        <f t="shared" si="183"/>
        <v>0</v>
      </c>
      <c r="AM449" s="17">
        <f t="shared" si="184"/>
        <v>0</v>
      </c>
      <c r="AN449" s="17">
        <f t="shared" si="185"/>
        <v>0</v>
      </c>
    </row>
    <row r="450" spans="3:40" ht="12.75">
      <c r="C450" s="2">
        <f t="shared" si="175"/>
        <v>387</v>
      </c>
      <c r="D450" s="12">
        <f t="shared" si="172"/>
        <v>51196</v>
      </c>
      <c r="E450" s="12"/>
      <c r="F450" s="13">
        <f t="shared" si="176"/>
        <v>5.573157990755622E-09</v>
      </c>
      <c r="G450" s="13">
        <f t="shared" si="186"/>
        <v>2.5185486905745815E-09</v>
      </c>
      <c r="H450" s="13"/>
      <c r="I450" s="14">
        <f t="shared" si="187"/>
        <v>0</v>
      </c>
      <c r="J450" s="13">
        <f t="shared" si="188"/>
        <v>0</v>
      </c>
      <c r="K450" s="14"/>
      <c r="L450" s="14">
        <f t="shared" si="189"/>
        <v>3.136871709842216E-11</v>
      </c>
      <c r="M450" s="13">
        <f t="shared" si="190"/>
        <v>1.4146600806144722E-11</v>
      </c>
      <c r="N450" s="14"/>
      <c r="O450" s="14">
        <f t="shared" si="177"/>
        <v>-3.136871709842216E-11</v>
      </c>
      <c r="P450" s="13">
        <f t="shared" si="191"/>
        <v>-1.4146600806144722E-11</v>
      </c>
      <c r="R450" s="14">
        <f t="shared" si="192"/>
        <v>1203.0500895138762</v>
      </c>
      <c r="S450" s="13">
        <f t="shared" si="193"/>
        <v>543.6666666666666</v>
      </c>
      <c r="U450" s="14">
        <f t="shared" si="194"/>
        <v>1106.4225225449507</v>
      </c>
      <c r="V450" s="13">
        <f t="shared" si="195"/>
        <v>500</v>
      </c>
      <c r="X450" s="14">
        <f t="shared" si="196"/>
        <v>2655.4140541078814</v>
      </c>
      <c r="Y450" s="13">
        <f t="shared" si="197"/>
        <v>1200</v>
      </c>
      <c r="AA450" s="15">
        <f t="shared" si="151"/>
        <v>51196</v>
      </c>
      <c r="AB450" s="14">
        <f t="shared" si="178"/>
        <v>1156.3333333333335</v>
      </c>
      <c r="AC450" s="14">
        <f t="shared" si="179"/>
        <v>1156.3333333333194</v>
      </c>
      <c r="AE450" s="14">
        <f t="shared" si="198"/>
        <v>381.2911843712342</v>
      </c>
      <c r="AF450" s="14">
        <f t="shared" si="199"/>
        <v>381.2911843712295</v>
      </c>
      <c r="AH450" s="14">
        <f t="shared" si="180"/>
        <v>-176355.55984564158</v>
      </c>
      <c r="AI450" s="14">
        <f t="shared" si="181"/>
        <v>11449.102217534519</v>
      </c>
      <c r="AK450" s="16">
        <f t="shared" si="182"/>
        <v>0</v>
      </c>
      <c r="AL450" s="16">
        <f t="shared" si="183"/>
        <v>0</v>
      </c>
      <c r="AM450" s="17">
        <f t="shared" si="184"/>
        <v>0</v>
      </c>
      <c r="AN450" s="17">
        <f t="shared" si="185"/>
        <v>0</v>
      </c>
    </row>
    <row r="451" spans="3:40" ht="12.75">
      <c r="C451" s="2">
        <f t="shared" si="175"/>
        <v>388</v>
      </c>
      <c r="D451" s="12">
        <f t="shared" si="172"/>
        <v>51227</v>
      </c>
      <c r="E451" s="12"/>
      <c r="F451" s="13">
        <f t="shared" si="176"/>
        <v>5.6045267078540436E-09</v>
      </c>
      <c r="G451" s="13">
        <f t="shared" si="186"/>
        <v>2.52751815748868E-09</v>
      </c>
      <c r="H451" s="13"/>
      <c r="I451" s="14">
        <f t="shared" si="187"/>
        <v>0</v>
      </c>
      <c r="J451" s="13">
        <f t="shared" si="188"/>
        <v>0</v>
      </c>
      <c r="K451" s="14"/>
      <c r="L451" s="14">
        <f t="shared" si="189"/>
        <v>3.154527703338776E-11</v>
      </c>
      <c r="M451" s="13">
        <f t="shared" si="190"/>
        <v>1.4196981991290172E-11</v>
      </c>
      <c r="N451" s="14"/>
      <c r="O451" s="14">
        <f t="shared" si="177"/>
        <v>-3.154527703338776E-11</v>
      </c>
      <c r="P451" s="13">
        <f t="shared" si="191"/>
        <v>-1.4196981991290172E-11</v>
      </c>
      <c r="R451" s="14">
        <f t="shared" si="192"/>
        <v>1205.5281757226946</v>
      </c>
      <c r="S451" s="13">
        <f t="shared" si="193"/>
        <v>543.6666666666666</v>
      </c>
      <c r="U451" s="14">
        <f t="shared" si="194"/>
        <v>1108.7015717866598</v>
      </c>
      <c r="V451" s="13">
        <f t="shared" si="195"/>
        <v>500</v>
      </c>
      <c r="X451" s="14">
        <f t="shared" si="196"/>
        <v>2660.8837722879834</v>
      </c>
      <c r="Y451" s="13">
        <f t="shared" si="197"/>
        <v>1200</v>
      </c>
      <c r="AA451" s="15">
        <f t="shared" si="151"/>
        <v>51227</v>
      </c>
      <c r="AB451" s="14">
        <f t="shared" si="178"/>
        <v>1156.3333333333335</v>
      </c>
      <c r="AC451" s="14">
        <f t="shared" si="179"/>
        <v>1156.3333333333194</v>
      </c>
      <c r="AE451" s="14">
        <f t="shared" si="198"/>
        <v>380.19966962670946</v>
      </c>
      <c r="AF451" s="14">
        <f t="shared" si="199"/>
        <v>380.1996696267048</v>
      </c>
      <c r="AH451" s="14">
        <f t="shared" si="180"/>
        <v>-175975.36017601486</v>
      </c>
      <c r="AI451" s="14">
        <f t="shared" si="181"/>
        <v>11829.301887161224</v>
      </c>
      <c r="AK451" s="16">
        <f t="shared" si="182"/>
        <v>0</v>
      </c>
      <c r="AL451" s="16">
        <f t="shared" si="183"/>
        <v>0</v>
      </c>
      <c r="AM451" s="17">
        <f t="shared" si="184"/>
        <v>0</v>
      </c>
      <c r="AN451" s="17">
        <f t="shared" si="185"/>
        <v>0</v>
      </c>
    </row>
    <row r="452" spans="3:40" ht="12.75">
      <c r="C452" s="2">
        <f t="shared" si="175"/>
        <v>389</v>
      </c>
      <c r="D452" s="12">
        <f t="shared" si="172"/>
        <v>51257</v>
      </c>
      <c r="E452" s="12"/>
      <c r="F452" s="13">
        <f t="shared" si="176"/>
        <v>5.6360719848874315E-09</v>
      </c>
      <c r="G452" s="13">
        <f t="shared" si="186"/>
        <v>2.5365195679332034E-09</v>
      </c>
      <c r="H452" s="13"/>
      <c r="I452" s="14">
        <f t="shared" si="187"/>
        <v>0</v>
      </c>
      <c r="J452" s="13">
        <f t="shared" si="188"/>
        <v>0</v>
      </c>
      <c r="K452" s="14"/>
      <c r="L452" s="14">
        <f t="shared" si="189"/>
        <v>3.1722830742199366E-11</v>
      </c>
      <c r="M452" s="13">
        <f t="shared" si="190"/>
        <v>1.4247542602140179E-11</v>
      </c>
      <c r="N452" s="14"/>
      <c r="O452" s="14">
        <f t="shared" si="177"/>
        <v>-3.1722830742199366E-11</v>
      </c>
      <c r="P452" s="13">
        <f t="shared" si="191"/>
        <v>-1.4247542602140179E-11</v>
      </c>
      <c r="R452" s="14">
        <f t="shared" si="192"/>
        <v>1208.0113663833658</v>
      </c>
      <c r="S452" s="13">
        <f t="shared" si="193"/>
        <v>543.6666666666666</v>
      </c>
      <c r="U452" s="14">
        <f t="shared" si="194"/>
        <v>1110.985315496658</v>
      </c>
      <c r="V452" s="13">
        <f t="shared" si="195"/>
        <v>500</v>
      </c>
      <c r="X452" s="14">
        <f t="shared" si="196"/>
        <v>2666.3647571919787</v>
      </c>
      <c r="Y452" s="13">
        <f t="shared" si="197"/>
        <v>1200</v>
      </c>
      <c r="AA452" s="15">
        <f t="shared" si="151"/>
        <v>51257</v>
      </c>
      <c r="AB452" s="14">
        <f t="shared" si="178"/>
        <v>1156.3333333333335</v>
      </c>
      <c r="AC452" s="14">
        <f t="shared" si="179"/>
        <v>1156.3333333333192</v>
      </c>
      <c r="AE452" s="14">
        <f t="shared" si="198"/>
        <v>379.111279539891</v>
      </c>
      <c r="AF452" s="14">
        <f t="shared" si="199"/>
        <v>379.11127953988625</v>
      </c>
      <c r="AH452" s="14">
        <f t="shared" si="180"/>
        <v>-175596.24889647498</v>
      </c>
      <c r="AI452" s="14">
        <f t="shared" si="181"/>
        <v>12208.41316670111</v>
      </c>
      <c r="AK452" s="16">
        <f t="shared" si="182"/>
        <v>0</v>
      </c>
      <c r="AL452" s="16">
        <f t="shared" si="183"/>
        <v>0</v>
      </c>
      <c r="AM452" s="17">
        <f t="shared" si="184"/>
        <v>0</v>
      </c>
      <c r="AN452" s="17">
        <f t="shared" si="185"/>
        <v>0</v>
      </c>
    </row>
    <row r="453" spans="3:40" ht="12.75">
      <c r="C453" s="2">
        <f t="shared" si="175"/>
        <v>390</v>
      </c>
      <c r="D453" s="12">
        <f t="shared" si="172"/>
        <v>51288</v>
      </c>
      <c r="E453" s="12"/>
      <c r="F453" s="13">
        <f t="shared" si="176"/>
        <v>5.667794815629631E-09</v>
      </c>
      <c r="G453" s="13">
        <f t="shared" si="186"/>
        <v>2.5455530356706687E-09</v>
      </c>
      <c r="H453" s="13"/>
      <c r="I453" s="14">
        <f t="shared" si="187"/>
        <v>0</v>
      </c>
      <c r="J453" s="13">
        <f t="shared" si="188"/>
        <v>0</v>
      </c>
      <c r="K453" s="14"/>
      <c r="L453" s="14">
        <f t="shared" si="189"/>
        <v>3.190138381834826E-11</v>
      </c>
      <c r="M453" s="13">
        <f t="shared" si="190"/>
        <v>1.4298283277694861E-11</v>
      </c>
      <c r="N453" s="14"/>
      <c r="O453" s="14">
        <f t="shared" si="177"/>
        <v>-3.190138381834826E-11</v>
      </c>
      <c r="P453" s="13">
        <f t="shared" si="191"/>
        <v>-1.4298283277694861E-11</v>
      </c>
      <c r="R453" s="14">
        <f t="shared" si="192"/>
        <v>1210.4996720102245</v>
      </c>
      <c r="S453" s="13">
        <f t="shared" si="193"/>
        <v>543.6666666666666</v>
      </c>
      <c r="U453" s="14">
        <f t="shared" si="194"/>
        <v>1113.2737633447805</v>
      </c>
      <c r="V453" s="13">
        <f t="shared" si="195"/>
        <v>500</v>
      </c>
      <c r="X453" s="14">
        <f t="shared" si="196"/>
        <v>2671.857032027473</v>
      </c>
      <c r="Y453" s="13">
        <f t="shared" si="197"/>
        <v>1200</v>
      </c>
      <c r="AA453" s="15">
        <f t="shared" si="151"/>
        <v>51288</v>
      </c>
      <c r="AB453" s="14">
        <f t="shared" si="178"/>
        <v>1156.3333333333335</v>
      </c>
      <c r="AC453" s="14">
        <f t="shared" si="179"/>
        <v>1156.3333333333192</v>
      </c>
      <c r="AE453" s="14">
        <f t="shared" si="198"/>
        <v>378.0260051658825</v>
      </c>
      <c r="AF453" s="14">
        <f t="shared" si="199"/>
        <v>378.02600516587785</v>
      </c>
      <c r="AH453" s="14">
        <f t="shared" si="180"/>
        <v>-175218.2228913091</v>
      </c>
      <c r="AI453" s="14">
        <f t="shared" si="181"/>
        <v>12586.439171866987</v>
      </c>
      <c r="AK453" s="16">
        <f t="shared" si="182"/>
        <v>0</v>
      </c>
      <c r="AL453" s="16">
        <f t="shared" si="183"/>
        <v>0</v>
      </c>
      <c r="AM453" s="17">
        <f t="shared" si="184"/>
        <v>0</v>
      </c>
      <c r="AN453" s="17">
        <f t="shared" si="185"/>
        <v>0</v>
      </c>
    </row>
    <row r="454" spans="3:40" ht="12.75">
      <c r="C454" s="2">
        <f t="shared" si="175"/>
        <v>391</v>
      </c>
      <c r="D454" s="12">
        <f t="shared" si="172"/>
        <v>51318</v>
      </c>
      <c r="E454" s="12"/>
      <c r="F454" s="13">
        <f t="shared" si="176"/>
        <v>5.69969619944798E-09</v>
      </c>
      <c r="G454" s="13">
        <f t="shared" si="186"/>
        <v>2.5546186748687434E-09</v>
      </c>
      <c r="H454" s="13"/>
      <c r="I454" s="14">
        <f t="shared" si="187"/>
        <v>0</v>
      </c>
      <c r="J454" s="13">
        <f t="shared" si="188"/>
        <v>0</v>
      </c>
      <c r="K454" s="14"/>
      <c r="L454" s="14">
        <f t="shared" si="189"/>
        <v>3.208094188680888E-11</v>
      </c>
      <c r="M454" s="13">
        <f t="shared" si="190"/>
        <v>1.4349204659230047E-11</v>
      </c>
      <c r="N454" s="14"/>
      <c r="O454" s="14">
        <f t="shared" si="177"/>
        <v>-3.208094188680888E-11</v>
      </c>
      <c r="P454" s="13">
        <f t="shared" si="191"/>
        <v>-1.4349204659230047E-11</v>
      </c>
      <c r="R454" s="14">
        <f t="shared" si="192"/>
        <v>1212.9931031392641</v>
      </c>
      <c r="S454" s="13">
        <f t="shared" si="193"/>
        <v>543.6666666666666</v>
      </c>
      <c r="U454" s="14">
        <f t="shared" si="194"/>
        <v>1115.5669250207825</v>
      </c>
      <c r="V454" s="13">
        <f t="shared" si="195"/>
        <v>500</v>
      </c>
      <c r="X454" s="14">
        <f t="shared" si="196"/>
        <v>2677.360620049878</v>
      </c>
      <c r="Y454" s="13">
        <f t="shared" si="197"/>
        <v>1200</v>
      </c>
      <c r="AA454" s="15">
        <f t="shared" si="151"/>
        <v>51318</v>
      </c>
      <c r="AB454" s="14">
        <f t="shared" si="178"/>
        <v>1156.3333333333335</v>
      </c>
      <c r="AC454" s="14">
        <f t="shared" si="179"/>
        <v>1156.3333333333192</v>
      </c>
      <c r="AE454" s="14">
        <f t="shared" si="198"/>
        <v>376.94383758539476</v>
      </c>
      <c r="AF454" s="14">
        <f t="shared" si="199"/>
        <v>376.9438375853901</v>
      </c>
      <c r="AH454" s="14">
        <f t="shared" si="180"/>
        <v>-174841.2790537237</v>
      </c>
      <c r="AI454" s="14">
        <f t="shared" si="181"/>
        <v>12963.383009452376</v>
      </c>
      <c r="AK454" s="16">
        <f t="shared" si="182"/>
        <v>0</v>
      </c>
      <c r="AL454" s="16">
        <f t="shared" si="183"/>
        <v>0</v>
      </c>
      <c r="AM454" s="17">
        <f t="shared" si="184"/>
        <v>0</v>
      </c>
      <c r="AN454" s="17">
        <f t="shared" si="185"/>
        <v>0</v>
      </c>
    </row>
    <row r="455" spans="3:40" ht="12.75">
      <c r="C455" s="2">
        <f t="shared" si="175"/>
        <v>392</v>
      </c>
      <c r="D455" s="12">
        <f t="shared" si="172"/>
        <v>51349</v>
      </c>
      <c r="E455" s="12"/>
      <c r="F455" s="13">
        <f t="shared" si="176"/>
        <v>5.731777141334789E-09</v>
      </c>
      <c r="G455" s="13">
        <f t="shared" si="186"/>
        <v>2.5637166001016862E-09</v>
      </c>
      <c r="H455" s="13"/>
      <c r="I455" s="14">
        <f t="shared" si="187"/>
        <v>0</v>
      </c>
      <c r="J455" s="13">
        <f t="shared" si="188"/>
        <v>0</v>
      </c>
      <c r="K455" s="14"/>
      <c r="L455" s="14">
        <f t="shared" si="189"/>
        <v>3.226151060421604E-11</v>
      </c>
      <c r="M455" s="13">
        <f t="shared" si="190"/>
        <v>1.4400307390305395E-11</v>
      </c>
      <c r="N455" s="14"/>
      <c r="O455" s="14">
        <f t="shared" si="177"/>
        <v>-3.226151060421604E-11</v>
      </c>
      <c r="P455" s="13">
        <f t="shared" si="191"/>
        <v>-1.4400307390305395E-11</v>
      </c>
      <c r="R455" s="14">
        <f t="shared" si="192"/>
        <v>1215.4916703281795</v>
      </c>
      <c r="S455" s="13">
        <f t="shared" si="193"/>
        <v>543.6666666666666</v>
      </c>
      <c r="U455" s="14">
        <f t="shared" si="194"/>
        <v>1117.8648102343773</v>
      </c>
      <c r="V455" s="13">
        <f t="shared" si="195"/>
        <v>500</v>
      </c>
      <c r="X455" s="14">
        <f t="shared" si="196"/>
        <v>2682.8755445625056</v>
      </c>
      <c r="Y455" s="13">
        <f t="shared" si="197"/>
        <v>1200</v>
      </c>
      <c r="AA455" s="15">
        <f t="shared" si="151"/>
        <v>51349</v>
      </c>
      <c r="AB455" s="14">
        <f t="shared" si="178"/>
        <v>1156.3333333333335</v>
      </c>
      <c r="AC455" s="14">
        <f t="shared" si="179"/>
        <v>1156.3333333333192</v>
      </c>
      <c r="AE455" s="14">
        <f t="shared" si="198"/>
        <v>375.8647679046712</v>
      </c>
      <c r="AF455" s="14">
        <f t="shared" si="199"/>
        <v>375.86476790466656</v>
      </c>
      <c r="AH455" s="14">
        <f t="shared" si="180"/>
        <v>-174465.41428581902</v>
      </c>
      <c r="AI455" s="14">
        <f t="shared" si="181"/>
        <v>13339.247777357043</v>
      </c>
      <c r="AK455" s="16">
        <f t="shared" si="182"/>
        <v>0</v>
      </c>
      <c r="AL455" s="16">
        <f t="shared" si="183"/>
        <v>0</v>
      </c>
      <c r="AM455" s="17">
        <f t="shared" si="184"/>
        <v>0</v>
      </c>
      <c r="AN455" s="17">
        <f t="shared" si="185"/>
        <v>0</v>
      </c>
    </row>
    <row r="456" spans="3:40" ht="12.75">
      <c r="C456" s="2">
        <f t="shared" si="175"/>
        <v>393</v>
      </c>
      <c r="D456" s="12">
        <f t="shared" si="172"/>
        <v>51380</v>
      </c>
      <c r="E456" s="12"/>
      <c r="F456" s="13">
        <f t="shared" si="176"/>
        <v>5.764038651939005E-09</v>
      </c>
      <c r="G456" s="13">
        <f t="shared" si="186"/>
        <v>2.5728469263517985E-09</v>
      </c>
      <c r="H456" s="13"/>
      <c r="I456" s="14">
        <f t="shared" si="187"/>
        <v>0</v>
      </c>
      <c r="J456" s="13">
        <f t="shared" si="188"/>
        <v>0</v>
      </c>
      <c r="K456" s="14"/>
      <c r="L456" s="14">
        <f t="shared" si="189"/>
        <v>3.2443095659043134E-11</v>
      </c>
      <c r="M456" s="13">
        <f t="shared" si="190"/>
        <v>1.4451592116772493E-11</v>
      </c>
      <c r="N456" s="14"/>
      <c r="O456" s="14">
        <f t="shared" si="177"/>
        <v>-3.2443095659043134E-11</v>
      </c>
      <c r="P456" s="13">
        <f t="shared" si="191"/>
        <v>-1.4451592116772493E-11</v>
      </c>
      <c r="R456" s="14">
        <f t="shared" si="192"/>
        <v>1217.9953841564131</v>
      </c>
      <c r="S456" s="13">
        <f t="shared" si="193"/>
        <v>543.6666666666666</v>
      </c>
      <c r="U456" s="14">
        <f t="shared" si="194"/>
        <v>1120.167428715279</v>
      </c>
      <c r="V456" s="13">
        <f t="shared" si="195"/>
        <v>500</v>
      </c>
      <c r="X456" s="14">
        <f t="shared" si="196"/>
        <v>2688.4018289166697</v>
      </c>
      <c r="Y456" s="13">
        <f t="shared" si="197"/>
        <v>1200</v>
      </c>
      <c r="AA456" s="15">
        <f t="shared" si="151"/>
        <v>51380</v>
      </c>
      <c r="AB456" s="14">
        <f t="shared" si="178"/>
        <v>1156.3333333333335</v>
      </c>
      <c r="AC456" s="14">
        <f t="shared" si="179"/>
        <v>1156.333333333319</v>
      </c>
      <c r="AE456" s="14">
        <f t="shared" si="198"/>
        <v>374.78878725541546</v>
      </c>
      <c r="AF456" s="14">
        <f t="shared" si="199"/>
        <v>374.78878725541074</v>
      </c>
      <c r="AH456" s="14">
        <f t="shared" si="180"/>
        <v>-174090.6254985636</v>
      </c>
      <c r="AI456" s="14">
        <f t="shared" si="181"/>
        <v>13714.036564612454</v>
      </c>
      <c r="AK456" s="16">
        <f t="shared" si="182"/>
        <v>0</v>
      </c>
      <c r="AL456" s="16">
        <f t="shared" si="183"/>
        <v>0</v>
      </c>
      <c r="AM456" s="17">
        <f t="shared" si="184"/>
        <v>0</v>
      </c>
      <c r="AN456" s="17">
        <f t="shared" si="185"/>
        <v>0</v>
      </c>
    </row>
    <row r="457" spans="3:40" ht="12.75">
      <c r="C457" s="2">
        <f t="shared" si="175"/>
        <v>394</v>
      </c>
      <c r="D457" s="12">
        <f t="shared" si="172"/>
        <v>51410</v>
      </c>
      <c r="E457" s="12"/>
      <c r="F457" s="13">
        <f t="shared" si="176"/>
        <v>5.796481747598049E-09</v>
      </c>
      <c r="G457" s="13">
        <f t="shared" si="186"/>
        <v>2.5820097690108726E-09</v>
      </c>
      <c r="H457" s="13"/>
      <c r="I457" s="14">
        <f t="shared" si="187"/>
        <v>0</v>
      </c>
      <c r="J457" s="13">
        <f t="shared" si="188"/>
        <v>0</v>
      </c>
      <c r="K457" s="14"/>
      <c r="L457" s="14">
        <f t="shared" si="189"/>
        <v>3.262570277178132E-11</v>
      </c>
      <c r="M457" s="13">
        <f t="shared" si="190"/>
        <v>1.4503059486783068E-11</v>
      </c>
      <c r="N457" s="14"/>
      <c r="O457" s="14">
        <f t="shared" si="177"/>
        <v>-3.262570277178132E-11</v>
      </c>
      <c r="P457" s="13">
        <f t="shared" si="191"/>
        <v>-1.4503059486783068E-11</v>
      </c>
      <c r="R457" s="14">
        <f t="shared" si="192"/>
        <v>1220.5042552252</v>
      </c>
      <c r="S457" s="13">
        <f t="shared" si="193"/>
        <v>543.6666666666666</v>
      </c>
      <c r="U457" s="14">
        <f t="shared" si="194"/>
        <v>1122.4747902132435</v>
      </c>
      <c r="V457" s="13">
        <f t="shared" si="195"/>
        <v>500</v>
      </c>
      <c r="X457" s="14">
        <f t="shared" si="196"/>
        <v>2693.9394965117845</v>
      </c>
      <c r="Y457" s="13">
        <f t="shared" si="197"/>
        <v>1200</v>
      </c>
      <c r="AA457" s="15">
        <f t="shared" si="151"/>
        <v>51410</v>
      </c>
      <c r="AB457" s="14">
        <f t="shared" si="178"/>
        <v>1156.3333333333335</v>
      </c>
      <c r="AC457" s="14">
        <f t="shared" si="179"/>
        <v>1156.333333333319</v>
      </c>
      <c r="AE457" s="14">
        <f t="shared" si="198"/>
        <v>373.7158867947178</v>
      </c>
      <c r="AF457" s="14">
        <f t="shared" si="199"/>
        <v>373.71588679471313</v>
      </c>
      <c r="AH457" s="14">
        <f t="shared" si="180"/>
        <v>-173716.90961176888</v>
      </c>
      <c r="AI457" s="14">
        <f t="shared" si="181"/>
        <v>14087.752451407167</v>
      </c>
      <c r="AK457" s="16">
        <f t="shared" si="182"/>
        <v>0</v>
      </c>
      <c r="AL457" s="16">
        <f t="shared" si="183"/>
        <v>0</v>
      </c>
      <c r="AM457" s="17">
        <f t="shared" si="184"/>
        <v>0</v>
      </c>
      <c r="AN457" s="17">
        <f t="shared" si="185"/>
        <v>0</v>
      </c>
    </row>
    <row r="458" spans="3:40" ht="12.75">
      <c r="C458" s="2">
        <f t="shared" si="175"/>
        <v>395</v>
      </c>
      <c r="D458" s="12">
        <f t="shared" si="172"/>
        <v>51441</v>
      </c>
      <c r="E458" s="12"/>
      <c r="F458" s="13">
        <f t="shared" si="176"/>
        <v>5.82910745036983E-09</v>
      </c>
      <c r="G458" s="13">
        <f t="shared" si="186"/>
        <v>2.591205243881656E-09</v>
      </c>
      <c r="H458" s="13"/>
      <c r="I458" s="14">
        <f t="shared" si="187"/>
        <v>0</v>
      </c>
      <c r="J458" s="13">
        <f t="shared" si="188"/>
        <v>0</v>
      </c>
      <c r="K458" s="14"/>
      <c r="L458" s="14">
        <f t="shared" si="189"/>
        <v>3.2809337695119715E-11</v>
      </c>
      <c r="M458" s="13">
        <f t="shared" si="190"/>
        <v>1.455471015079712E-11</v>
      </c>
      <c r="N458" s="14"/>
      <c r="O458" s="14">
        <f t="shared" si="177"/>
        <v>-3.2809337695119715E-11</v>
      </c>
      <c r="P458" s="13">
        <f t="shared" si="191"/>
        <v>-1.455471015079712E-11</v>
      </c>
      <c r="R458" s="14">
        <f t="shared" si="192"/>
        <v>1223.0182941576104</v>
      </c>
      <c r="S458" s="13">
        <f t="shared" si="193"/>
        <v>543.6666666666666</v>
      </c>
      <c r="U458" s="14">
        <f t="shared" si="194"/>
        <v>1124.786904498109</v>
      </c>
      <c r="V458" s="13">
        <f t="shared" si="195"/>
        <v>500</v>
      </c>
      <c r="X458" s="14">
        <f t="shared" si="196"/>
        <v>2699.4885707954613</v>
      </c>
      <c r="Y458" s="13">
        <f t="shared" si="197"/>
        <v>1200</v>
      </c>
      <c r="AA458" s="15">
        <f t="shared" si="151"/>
        <v>51441</v>
      </c>
      <c r="AB458" s="14">
        <f t="shared" si="178"/>
        <v>1156.3333333333335</v>
      </c>
      <c r="AC458" s="14">
        <f t="shared" si="179"/>
        <v>1156.333333333319</v>
      </c>
      <c r="AE458" s="14">
        <f t="shared" si="198"/>
        <v>372.6460577049837</v>
      </c>
      <c r="AF458" s="14">
        <f t="shared" si="199"/>
        <v>372.64605770497906</v>
      </c>
      <c r="AH458" s="14">
        <f t="shared" si="180"/>
        <v>-173344.2635540639</v>
      </c>
      <c r="AI458" s="14">
        <f t="shared" si="181"/>
        <v>14460.398509112145</v>
      </c>
      <c r="AK458" s="16">
        <f t="shared" si="182"/>
        <v>0</v>
      </c>
      <c r="AL458" s="16">
        <f t="shared" si="183"/>
        <v>0</v>
      </c>
      <c r="AM458" s="17">
        <f t="shared" si="184"/>
        <v>0</v>
      </c>
      <c r="AN458" s="17">
        <f t="shared" si="185"/>
        <v>0</v>
      </c>
    </row>
    <row r="459" spans="3:40" ht="12.75">
      <c r="C459" s="2">
        <f t="shared" si="175"/>
        <v>396</v>
      </c>
      <c r="D459" s="12">
        <f t="shared" si="172"/>
        <v>51471</v>
      </c>
      <c r="E459" s="12"/>
      <c r="F459" s="13">
        <f t="shared" si="176"/>
        <v>5.86191678806495E-09</v>
      </c>
      <c r="G459" s="13">
        <f t="shared" si="186"/>
        <v>2.6004334671793094E-09</v>
      </c>
      <c r="H459" s="13"/>
      <c r="I459" s="14">
        <f t="shared" si="187"/>
        <v>0</v>
      </c>
      <c r="J459" s="13">
        <f t="shared" si="188"/>
        <v>0</v>
      </c>
      <c r="K459" s="14"/>
      <c r="L459" s="14">
        <f t="shared" si="189"/>
        <v>3.2994006214126707E-11</v>
      </c>
      <c r="M459" s="13">
        <f t="shared" si="190"/>
        <v>1.460654476159118E-11</v>
      </c>
      <c r="N459" s="14"/>
      <c r="O459" s="14">
        <f t="shared" si="177"/>
        <v>-3.2994006214126707E-11</v>
      </c>
      <c r="P459" s="13">
        <f t="shared" si="191"/>
        <v>-1.460654476159118E-11</v>
      </c>
      <c r="R459" s="14">
        <f t="shared" si="192"/>
        <v>1225.5375115985976</v>
      </c>
      <c r="S459" s="13">
        <f t="shared" si="193"/>
        <v>543.6666666666666</v>
      </c>
      <c r="U459" s="14">
        <f t="shared" si="194"/>
        <v>1127.1037813598384</v>
      </c>
      <c r="V459" s="13">
        <f t="shared" si="195"/>
        <v>500</v>
      </c>
      <c r="X459" s="14">
        <f t="shared" si="196"/>
        <v>2705.049075263612</v>
      </c>
      <c r="Y459" s="13">
        <f t="shared" si="197"/>
        <v>1200</v>
      </c>
      <c r="AA459" s="15">
        <f t="shared" si="151"/>
        <v>51471</v>
      </c>
      <c r="AB459" s="14">
        <f t="shared" si="178"/>
        <v>1156.3333333333335</v>
      </c>
      <c r="AC459" s="14">
        <f t="shared" si="179"/>
        <v>1156.333333333319</v>
      </c>
      <c r="AE459" s="14">
        <f t="shared" si="198"/>
        <v>371.57929119385983</v>
      </c>
      <c r="AF459" s="14">
        <f t="shared" si="199"/>
        <v>371.57929119385517</v>
      </c>
      <c r="AH459" s="14">
        <f t="shared" si="180"/>
        <v>-172972.68426287003</v>
      </c>
      <c r="AI459" s="14">
        <f t="shared" si="181"/>
        <v>14831.977800306</v>
      </c>
      <c r="AK459" s="16">
        <f t="shared" si="182"/>
        <v>0</v>
      </c>
      <c r="AL459" s="16">
        <f t="shared" si="183"/>
        <v>0</v>
      </c>
      <c r="AM459" s="17">
        <f t="shared" si="184"/>
        <v>0</v>
      </c>
      <c r="AN459" s="17">
        <f t="shared" si="185"/>
        <v>0</v>
      </c>
    </row>
    <row r="460" spans="3:40" ht="12.75">
      <c r="C460" s="2">
        <f t="shared" si="175"/>
        <v>397</v>
      </c>
      <c r="D460" s="12">
        <f t="shared" si="172"/>
        <v>51502</v>
      </c>
      <c r="E460" s="12"/>
      <c r="F460" s="13">
        <f t="shared" si="176"/>
        <v>5.894910794279076E-09</v>
      </c>
      <c r="G460" s="13">
        <f t="shared" si="186"/>
        <v>2.6096945555328764E-09</v>
      </c>
      <c r="H460" s="13"/>
      <c r="I460" s="14">
        <f t="shared" si="187"/>
        <v>0</v>
      </c>
      <c r="J460" s="13">
        <f t="shared" si="188"/>
        <v>0</v>
      </c>
      <c r="K460" s="14"/>
      <c r="L460" s="14">
        <f t="shared" si="189"/>
        <v>3.3179714146432105E-11</v>
      </c>
      <c r="M460" s="13">
        <f t="shared" si="190"/>
        <v>1.4658563974266617E-11</v>
      </c>
      <c r="N460" s="14"/>
      <c r="O460" s="14">
        <f t="shared" si="177"/>
        <v>-3.3179714146432105E-11</v>
      </c>
      <c r="P460" s="13">
        <f t="shared" si="191"/>
        <v>-1.4658563974266617E-11</v>
      </c>
      <c r="R460" s="14">
        <f t="shared" si="192"/>
        <v>1228.0619182150429</v>
      </c>
      <c r="S460" s="13">
        <f t="shared" si="193"/>
        <v>543.6666666666666</v>
      </c>
      <c r="U460" s="14">
        <f t="shared" si="194"/>
        <v>1129.4254306085618</v>
      </c>
      <c r="V460" s="13">
        <f t="shared" si="195"/>
        <v>500</v>
      </c>
      <c r="X460" s="14">
        <f t="shared" si="196"/>
        <v>2710.6210334605485</v>
      </c>
      <c r="Y460" s="13">
        <f t="shared" si="197"/>
        <v>1200</v>
      </c>
      <c r="AA460" s="15">
        <f t="shared" si="151"/>
        <v>51502</v>
      </c>
      <c r="AB460" s="14">
        <f t="shared" si="178"/>
        <v>1156.3333333333335</v>
      </c>
      <c r="AC460" s="14">
        <f t="shared" si="179"/>
        <v>1156.333333333319</v>
      </c>
      <c r="AE460" s="14">
        <f t="shared" si="198"/>
        <v>370.5155784941629</v>
      </c>
      <c r="AF460" s="14">
        <f t="shared" si="199"/>
        <v>370.51557849415826</v>
      </c>
      <c r="AH460" s="14">
        <f t="shared" si="180"/>
        <v>-172602.16868437585</v>
      </c>
      <c r="AI460" s="14">
        <f t="shared" si="181"/>
        <v>15202.493378800158</v>
      </c>
      <c r="AK460" s="16">
        <f t="shared" si="182"/>
        <v>0</v>
      </c>
      <c r="AL460" s="16">
        <f t="shared" si="183"/>
        <v>0</v>
      </c>
      <c r="AM460" s="17">
        <f t="shared" si="184"/>
        <v>0</v>
      </c>
      <c r="AN460" s="17">
        <f t="shared" si="185"/>
        <v>0</v>
      </c>
    </row>
    <row r="461" spans="3:40" ht="12.75">
      <c r="C461" s="2">
        <f t="shared" si="175"/>
        <v>398</v>
      </c>
      <c r="D461" s="12">
        <f t="shared" si="172"/>
        <v>51533</v>
      </c>
      <c r="E461" s="12"/>
      <c r="F461" s="13">
        <f t="shared" si="176"/>
        <v>5.928090508425509E-09</v>
      </c>
      <c r="G461" s="13">
        <f t="shared" si="186"/>
        <v>2.618988625986771E-09</v>
      </c>
      <c r="H461" s="13"/>
      <c r="I461" s="14">
        <f t="shared" si="187"/>
        <v>0</v>
      </c>
      <c r="J461" s="13">
        <f t="shared" si="188"/>
        <v>0</v>
      </c>
      <c r="K461" s="14"/>
      <c r="L461" s="14">
        <f t="shared" si="189"/>
        <v>3.3366467342410464E-11</v>
      </c>
      <c r="M461" s="13">
        <f t="shared" si="190"/>
        <v>1.4710768446257744E-11</v>
      </c>
      <c r="N461" s="14"/>
      <c r="O461" s="14">
        <f t="shared" si="177"/>
        <v>-3.3366467342410464E-11</v>
      </c>
      <c r="P461" s="13">
        <f t="shared" si="191"/>
        <v>-1.4710768446257744E-11</v>
      </c>
      <c r="R461" s="14">
        <f t="shared" si="192"/>
        <v>1230.5915246957934</v>
      </c>
      <c r="S461" s="13">
        <f t="shared" si="193"/>
        <v>543.6666666666666</v>
      </c>
      <c r="U461" s="14">
        <f t="shared" si="194"/>
        <v>1131.7518620746107</v>
      </c>
      <c r="V461" s="13">
        <f t="shared" si="195"/>
        <v>500</v>
      </c>
      <c r="X461" s="14">
        <f t="shared" si="196"/>
        <v>2716.204468979066</v>
      </c>
      <c r="Y461" s="13">
        <f t="shared" si="197"/>
        <v>1200</v>
      </c>
      <c r="AA461" s="15">
        <f t="shared" si="151"/>
        <v>51533</v>
      </c>
      <c r="AB461" s="14">
        <f t="shared" si="178"/>
        <v>1156.3333333333335</v>
      </c>
      <c r="AC461" s="14">
        <f t="shared" si="179"/>
        <v>1156.3333333333187</v>
      </c>
      <c r="AE461" s="14">
        <f t="shared" si="198"/>
        <v>369.4549108638075</v>
      </c>
      <c r="AF461" s="14">
        <f t="shared" si="199"/>
        <v>369.4549108638028</v>
      </c>
      <c r="AH461" s="14">
        <f t="shared" si="180"/>
        <v>-172232.71377351205</v>
      </c>
      <c r="AI461" s="14">
        <f t="shared" si="181"/>
        <v>15571.94828966396</v>
      </c>
      <c r="AK461" s="16">
        <f t="shared" si="182"/>
        <v>0</v>
      </c>
      <c r="AL461" s="16">
        <f t="shared" si="183"/>
        <v>0</v>
      </c>
      <c r="AM461" s="17">
        <f t="shared" si="184"/>
        <v>0</v>
      </c>
      <c r="AN461" s="17">
        <f t="shared" si="185"/>
        <v>0</v>
      </c>
    </row>
    <row r="462" spans="3:40" ht="12.75">
      <c r="C462" s="2">
        <f t="shared" si="175"/>
        <v>399</v>
      </c>
      <c r="D462" s="12">
        <f t="shared" si="172"/>
        <v>51561</v>
      </c>
      <c r="E462" s="12"/>
      <c r="F462" s="13">
        <f t="shared" si="176"/>
        <v>5.961456975767919E-09</v>
      </c>
      <c r="G462" s="13">
        <f t="shared" si="186"/>
        <v>2.6283157960022255E-09</v>
      </c>
      <c r="H462" s="13"/>
      <c r="I462" s="14">
        <f t="shared" si="187"/>
        <v>0</v>
      </c>
      <c r="J462" s="13">
        <f t="shared" si="188"/>
        <v>0</v>
      </c>
      <c r="K462" s="14"/>
      <c r="L462" s="14">
        <f t="shared" si="189"/>
        <v>3.355427168536538E-11</v>
      </c>
      <c r="M462" s="13">
        <f t="shared" si="190"/>
        <v>1.47631588373403E-11</v>
      </c>
      <c r="N462" s="14"/>
      <c r="O462" s="14">
        <f t="shared" si="177"/>
        <v>-3.355427168536538E-11</v>
      </c>
      <c r="P462" s="13">
        <f t="shared" si="191"/>
        <v>-1.47631588373403E-11</v>
      </c>
      <c r="R462" s="14">
        <f t="shared" si="192"/>
        <v>1233.126341751723</v>
      </c>
      <c r="S462" s="13">
        <f t="shared" si="193"/>
        <v>543.6666666666666</v>
      </c>
      <c r="U462" s="14">
        <f t="shared" si="194"/>
        <v>1134.0830856085743</v>
      </c>
      <c r="V462" s="13">
        <f t="shared" si="195"/>
        <v>500</v>
      </c>
      <c r="X462" s="14">
        <f t="shared" si="196"/>
        <v>2721.799405460578</v>
      </c>
      <c r="Y462" s="13">
        <f t="shared" si="197"/>
        <v>1200</v>
      </c>
      <c r="AA462" s="15">
        <f t="shared" si="151"/>
        <v>51561</v>
      </c>
      <c r="AB462" s="14">
        <f t="shared" si="178"/>
        <v>1156.3333333333335</v>
      </c>
      <c r="AC462" s="14">
        <f t="shared" si="179"/>
        <v>1156.3333333333187</v>
      </c>
      <c r="AE462" s="14">
        <f t="shared" si="198"/>
        <v>368.3972795857336</v>
      </c>
      <c r="AF462" s="14">
        <f t="shared" si="199"/>
        <v>368.3972795857289</v>
      </c>
      <c r="AH462" s="14">
        <f t="shared" si="180"/>
        <v>-171864.3164939263</v>
      </c>
      <c r="AI462" s="14">
        <f t="shared" si="181"/>
        <v>15940.345569249688</v>
      </c>
      <c r="AK462" s="16">
        <f t="shared" si="182"/>
        <v>0</v>
      </c>
      <c r="AL462" s="16">
        <f t="shared" si="183"/>
        <v>0</v>
      </c>
      <c r="AM462" s="17">
        <f t="shared" si="184"/>
        <v>0</v>
      </c>
      <c r="AN462" s="17">
        <f t="shared" si="185"/>
        <v>0</v>
      </c>
    </row>
    <row r="463" spans="3:40" ht="12.75">
      <c r="C463" s="2">
        <f t="shared" si="175"/>
        <v>400</v>
      </c>
      <c r="D463" s="12">
        <f t="shared" si="172"/>
        <v>51592</v>
      </c>
      <c r="E463" s="12"/>
      <c r="F463" s="13">
        <f t="shared" si="176"/>
        <v>5.995011247453284E-09</v>
      </c>
      <c r="G463" s="13">
        <f t="shared" si="186"/>
        <v>2.6376761834588064E-09</v>
      </c>
      <c r="H463" s="13"/>
      <c r="I463" s="14">
        <f t="shared" si="187"/>
        <v>0</v>
      </c>
      <c r="J463" s="13">
        <f t="shared" si="188"/>
        <v>0</v>
      </c>
      <c r="K463" s="14"/>
      <c r="L463" s="14">
        <f t="shared" si="189"/>
        <v>3.3743133091714837E-11</v>
      </c>
      <c r="M463" s="13">
        <f t="shared" si="190"/>
        <v>1.481573580963973E-11</v>
      </c>
      <c r="N463" s="14"/>
      <c r="O463" s="14">
        <f t="shared" si="177"/>
        <v>-3.3743133091714837E-11</v>
      </c>
      <c r="P463" s="13">
        <f t="shared" si="191"/>
        <v>-1.481573580963973E-11</v>
      </c>
      <c r="R463" s="14">
        <f t="shared" si="192"/>
        <v>1235.666380115762</v>
      </c>
      <c r="S463" s="13">
        <f t="shared" si="193"/>
        <v>543.6666666666666</v>
      </c>
      <c r="U463" s="14">
        <f t="shared" si="194"/>
        <v>1136.4191110813263</v>
      </c>
      <c r="V463" s="13">
        <f t="shared" si="195"/>
        <v>500</v>
      </c>
      <c r="X463" s="14">
        <f t="shared" si="196"/>
        <v>2727.405866595183</v>
      </c>
      <c r="Y463" s="13">
        <f t="shared" si="197"/>
        <v>1200</v>
      </c>
      <c r="AA463" s="15">
        <f t="shared" si="151"/>
        <v>51592</v>
      </c>
      <c r="AB463" s="14">
        <f t="shared" si="178"/>
        <v>1156.3333333333335</v>
      </c>
      <c r="AC463" s="14">
        <f t="shared" si="179"/>
        <v>1156.3333333333187</v>
      </c>
      <c r="AE463" s="14">
        <f t="shared" si="198"/>
        <v>367.3426759678353</v>
      </c>
      <c r="AF463" s="14">
        <f t="shared" si="199"/>
        <v>367.3426759678306</v>
      </c>
      <c r="AH463" s="14">
        <f t="shared" si="180"/>
        <v>-171496.97381795847</v>
      </c>
      <c r="AI463" s="14">
        <f t="shared" si="181"/>
        <v>16307.68824521752</v>
      </c>
      <c r="AK463" s="16">
        <f t="shared" si="182"/>
        <v>0</v>
      </c>
      <c r="AL463" s="16">
        <f t="shared" si="183"/>
        <v>0</v>
      </c>
      <c r="AM463" s="17">
        <f t="shared" si="184"/>
        <v>0</v>
      </c>
      <c r="AN463" s="17">
        <f t="shared" si="185"/>
        <v>0</v>
      </c>
    </row>
    <row r="464" spans="3:40" ht="12.75">
      <c r="C464" s="2">
        <f t="shared" si="175"/>
        <v>401</v>
      </c>
      <c r="D464" s="12">
        <f t="shared" si="172"/>
        <v>51622</v>
      </c>
      <c r="E464" s="12"/>
      <c r="F464" s="13">
        <f t="shared" si="176"/>
        <v>6.028754380544999E-09</v>
      </c>
      <c r="G464" s="13">
        <f t="shared" si="186"/>
        <v>2.6470699066558923E-09</v>
      </c>
      <c r="H464" s="13"/>
      <c r="I464" s="14">
        <f t="shared" si="187"/>
        <v>0</v>
      </c>
      <c r="J464" s="13">
        <f t="shared" si="188"/>
        <v>0</v>
      </c>
      <c r="K464" s="14"/>
      <c r="L464" s="14">
        <f t="shared" si="189"/>
        <v>3.393305751117758E-11</v>
      </c>
      <c r="M464" s="13">
        <f t="shared" si="190"/>
        <v>1.4868500027639532E-11</v>
      </c>
      <c r="N464" s="14"/>
      <c r="O464" s="14">
        <f t="shared" si="177"/>
        <v>-3.393305751117758E-11</v>
      </c>
      <c r="P464" s="13">
        <f t="shared" si="191"/>
        <v>-1.4868500027639532E-11</v>
      </c>
      <c r="R464" s="14">
        <f t="shared" si="192"/>
        <v>1238.2116505429497</v>
      </c>
      <c r="S464" s="13">
        <f t="shared" si="193"/>
        <v>543.6666666666666</v>
      </c>
      <c r="U464" s="14">
        <f t="shared" si="194"/>
        <v>1138.759948384074</v>
      </c>
      <c r="V464" s="13">
        <f t="shared" si="195"/>
        <v>500</v>
      </c>
      <c r="X464" s="14">
        <f t="shared" si="196"/>
        <v>2733.0238761217774</v>
      </c>
      <c r="Y464" s="13">
        <f t="shared" si="197"/>
        <v>1200</v>
      </c>
      <c r="AA464" s="15">
        <f t="shared" si="151"/>
        <v>51622</v>
      </c>
      <c r="AB464" s="14">
        <f t="shared" si="178"/>
        <v>1156.3333333333335</v>
      </c>
      <c r="AC464" s="14">
        <f t="shared" si="179"/>
        <v>1156.3333333333187</v>
      </c>
      <c r="AE464" s="14">
        <f t="shared" si="198"/>
        <v>366.2910913428898</v>
      </c>
      <c r="AF464" s="14">
        <f t="shared" si="199"/>
        <v>366.2910913428851</v>
      </c>
      <c r="AH464" s="14">
        <f t="shared" si="180"/>
        <v>-171130.68272661557</v>
      </c>
      <c r="AI464" s="14">
        <f t="shared" si="181"/>
        <v>16673.979336560405</v>
      </c>
      <c r="AK464" s="16">
        <f t="shared" si="182"/>
        <v>0</v>
      </c>
      <c r="AL464" s="16">
        <f t="shared" si="183"/>
        <v>0</v>
      </c>
      <c r="AM464" s="17">
        <f t="shared" si="184"/>
        <v>0</v>
      </c>
      <c r="AN464" s="17">
        <f t="shared" si="185"/>
        <v>0</v>
      </c>
    </row>
    <row r="465" spans="3:40" ht="12.75">
      <c r="C465" s="2">
        <f t="shared" si="175"/>
        <v>402</v>
      </c>
      <c r="D465" s="12">
        <f t="shared" si="172"/>
        <v>51653</v>
      </c>
      <c r="E465" s="12"/>
      <c r="F465" s="13">
        <f t="shared" si="176"/>
        <v>6.062687438056177E-09</v>
      </c>
      <c r="G465" s="13">
        <f t="shared" si="186"/>
        <v>2.656497084314165E-09</v>
      </c>
      <c r="H465" s="13"/>
      <c r="I465" s="14">
        <f t="shared" si="187"/>
        <v>0</v>
      </c>
      <c r="J465" s="13">
        <f t="shared" si="188"/>
        <v>0</v>
      </c>
      <c r="K465" s="14"/>
      <c r="L465" s="14">
        <f t="shared" si="189"/>
        <v>3.412405092696056E-11</v>
      </c>
      <c r="M465" s="13">
        <f t="shared" si="190"/>
        <v>1.492145215818967E-11</v>
      </c>
      <c r="N465" s="14"/>
      <c r="O465" s="14">
        <f t="shared" si="177"/>
        <v>-3.412405092696056E-11</v>
      </c>
      <c r="P465" s="13">
        <f t="shared" si="191"/>
        <v>-1.492145215818967E-11</v>
      </c>
      <c r="R465" s="14">
        <f t="shared" si="192"/>
        <v>1240.76216381048</v>
      </c>
      <c r="S465" s="13">
        <f t="shared" si="193"/>
        <v>543.6666666666666</v>
      </c>
      <c r="U465" s="14">
        <f t="shared" si="194"/>
        <v>1141.1056074284</v>
      </c>
      <c r="V465" s="13">
        <f t="shared" si="195"/>
        <v>500</v>
      </c>
      <c r="X465" s="14">
        <f t="shared" si="196"/>
        <v>2738.6534578281594</v>
      </c>
      <c r="Y465" s="13">
        <f t="shared" si="197"/>
        <v>1200</v>
      </c>
      <c r="AA465" s="15">
        <f t="shared" si="151"/>
        <v>51653</v>
      </c>
      <c r="AB465" s="14">
        <f t="shared" si="178"/>
        <v>1156.3333333333335</v>
      </c>
      <c r="AC465" s="14">
        <f t="shared" si="179"/>
        <v>1156.3333333333185</v>
      </c>
      <c r="AE465" s="14">
        <f t="shared" si="198"/>
        <v>365.2425170684856</v>
      </c>
      <c r="AF465" s="14">
        <f t="shared" si="199"/>
        <v>365.2425170684809</v>
      </c>
      <c r="AH465" s="14">
        <f t="shared" si="180"/>
        <v>-170765.4402095471</v>
      </c>
      <c r="AI465" s="14">
        <f t="shared" si="181"/>
        <v>17039.221853628886</v>
      </c>
      <c r="AK465" s="16">
        <f t="shared" si="182"/>
        <v>0</v>
      </c>
      <c r="AL465" s="16">
        <f t="shared" si="183"/>
        <v>0</v>
      </c>
      <c r="AM465" s="17">
        <f t="shared" si="184"/>
        <v>0</v>
      </c>
      <c r="AN465" s="17">
        <f t="shared" si="185"/>
        <v>0</v>
      </c>
    </row>
    <row r="466" spans="3:40" ht="12.75">
      <c r="C466" s="2">
        <f t="shared" si="175"/>
        <v>403</v>
      </c>
      <c r="D466" s="12">
        <f t="shared" si="172"/>
        <v>51683</v>
      </c>
      <c r="E466" s="12"/>
      <c r="F466" s="13">
        <f t="shared" si="176"/>
        <v>6.096811488983137E-09</v>
      </c>
      <c r="G466" s="13">
        <f t="shared" si="186"/>
        <v>2.6659578355771154E-09</v>
      </c>
      <c r="H466" s="13"/>
      <c r="I466" s="14">
        <f t="shared" si="187"/>
        <v>0</v>
      </c>
      <c r="J466" s="13">
        <f t="shared" si="188"/>
        <v>0</v>
      </c>
      <c r="K466" s="14"/>
      <c r="L466" s="14">
        <f t="shared" si="189"/>
        <v>3.431611935594742E-11</v>
      </c>
      <c r="M466" s="13">
        <f t="shared" si="190"/>
        <v>1.4974592870515014E-11</v>
      </c>
      <c r="N466" s="14"/>
      <c r="O466" s="14">
        <f t="shared" si="177"/>
        <v>-3.431611935594742E-11</v>
      </c>
      <c r="P466" s="13">
        <f t="shared" si="191"/>
        <v>-1.4974592870515014E-11</v>
      </c>
      <c r="R466" s="14">
        <f t="shared" si="192"/>
        <v>1243.3179307177456</v>
      </c>
      <c r="S466" s="13">
        <f t="shared" si="193"/>
        <v>543.6666666666666</v>
      </c>
      <c r="U466" s="14">
        <f t="shared" si="194"/>
        <v>1143.456098146302</v>
      </c>
      <c r="V466" s="13">
        <f t="shared" si="195"/>
        <v>500</v>
      </c>
      <c r="X466" s="14">
        <f t="shared" si="196"/>
        <v>2744.294635551125</v>
      </c>
      <c r="Y466" s="13">
        <f t="shared" si="197"/>
        <v>1200</v>
      </c>
      <c r="AA466" s="15">
        <f t="shared" si="151"/>
        <v>51683</v>
      </c>
      <c r="AB466" s="14">
        <f t="shared" si="178"/>
        <v>1156.3333333333335</v>
      </c>
      <c r="AC466" s="14">
        <f t="shared" si="179"/>
        <v>1156.3333333333185</v>
      </c>
      <c r="AE466" s="14">
        <f t="shared" si="198"/>
        <v>364.1969445269515</v>
      </c>
      <c r="AF466" s="14">
        <f t="shared" si="199"/>
        <v>364.19694452694677</v>
      </c>
      <c r="AH466" s="14">
        <f t="shared" si="180"/>
        <v>-170401.24326502014</v>
      </c>
      <c r="AI466" s="14">
        <f t="shared" si="181"/>
        <v>17403.41879815583</v>
      </c>
      <c r="AK466" s="16">
        <f t="shared" si="182"/>
        <v>0</v>
      </c>
      <c r="AL466" s="16">
        <f t="shared" si="183"/>
        <v>0</v>
      </c>
      <c r="AM466" s="17">
        <f t="shared" si="184"/>
        <v>0</v>
      </c>
      <c r="AN466" s="17">
        <f t="shared" si="185"/>
        <v>0</v>
      </c>
    </row>
    <row r="467" spans="3:40" ht="12.75">
      <c r="C467" s="2">
        <f t="shared" si="175"/>
        <v>404</v>
      </c>
      <c r="D467" s="12">
        <f t="shared" si="172"/>
        <v>51714</v>
      </c>
      <c r="E467" s="12"/>
      <c r="F467" s="13">
        <f t="shared" si="176"/>
        <v>6.131127608339085E-09</v>
      </c>
      <c r="G467" s="13">
        <f t="shared" si="186"/>
        <v>2.6754522800125472E-09</v>
      </c>
      <c r="H467" s="13"/>
      <c r="I467" s="14">
        <f t="shared" si="187"/>
        <v>0</v>
      </c>
      <c r="J467" s="13">
        <f t="shared" si="188"/>
        <v>0</v>
      </c>
      <c r="K467" s="14"/>
      <c r="L467" s="14">
        <f t="shared" si="189"/>
        <v>3.450926884888803E-11</v>
      </c>
      <c r="M467" s="13">
        <f t="shared" si="190"/>
        <v>1.5027922836223775E-11</v>
      </c>
      <c r="N467" s="14"/>
      <c r="O467" s="14">
        <f t="shared" si="177"/>
        <v>-3.450926884888803E-11</v>
      </c>
      <c r="P467" s="13">
        <f t="shared" si="191"/>
        <v>-1.5027922836223775E-11</v>
      </c>
      <c r="R467" s="14">
        <f t="shared" si="192"/>
        <v>1245.878962086384</v>
      </c>
      <c r="S467" s="13">
        <f t="shared" si="193"/>
        <v>543.6666666666666</v>
      </c>
      <c r="U467" s="14">
        <f t="shared" si="194"/>
        <v>1145.8114304902367</v>
      </c>
      <c r="V467" s="13">
        <f t="shared" si="195"/>
        <v>500</v>
      </c>
      <c r="X467" s="14">
        <f t="shared" si="196"/>
        <v>2749.947433176568</v>
      </c>
      <c r="Y467" s="13">
        <f t="shared" si="197"/>
        <v>1200</v>
      </c>
      <c r="AA467" s="15">
        <f t="shared" si="151"/>
        <v>51714</v>
      </c>
      <c r="AB467" s="14">
        <f t="shared" si="178"/>
        <v>1156.3333333333335</v>
      </c>
      <c r="AC467" s="14">
        <f t="shared" si="179"/>
        <v>1156.3333333333185</v>
      </c>
      <c r="AE467" s="14">
        <f t="shared" si="198"/>
        <v>363.15436512528635</v>
      </c>
      <c r="AF467" s="14">
        <f t="shared" si="199"/>
        <v>363.15436512528163</v>
      </c>
      <c r="AH467" s="14">
        <f t="shared" si="180"/>
        <v>-170038.08889989485</v>
      </c>
      <c r="AI467" s="14">
        <f t="shared" si="181"/>
        <v>17766.573163281115</v>
      </c>
      <c r="AK467" s="16">
        <f t="shared" si="182"/>
        <v>0</v>
      </c>
      <c r="AL467" s="16">
        <f t="shared" si="183"/>
        <v>0</v>
      </c>
      <c r="AM467" s="17">
        <f t="shared" si="184"/>
        <v>0</v>
      </c>
      <c r="AN467" s="17">
        <f t="shared" si="185"/>
        <v>0</v>
      </c>
    </row>
    <row r="468" spans="3:40" ht="12.75">
      <c r="C468" s="2">
        <f t="shared" si="175"/>
        <v>405</v>
      </c>
      <c r="D468" s="12">
        <f t="shared" si="172"/>
        <v>51745</v>
      </c>
      <c r="E468" s="12"/>
      <c r="F468" s="13">
        <f t="shared" si="176"/>
        <v>6.165636877187973E-09</v>
      </c>
      <c r="G468" s="13">
        <f t="shared" si="186"/>
        <v>2.6849805376140905E-09</v>
      </c>
      <c r="H468" s="13"/>
      <c r="I468" s="14">
        <f t="shared" si="187"/>
        <v>0</v>
      </c>
      <c r="J468" s="13">
        <f t="shared" si="188"/>
        <v>0</v>
      </c>
      <c r="K468" s="14"/>
      <c r="L468" s="14">
        <f t="shared" si="189"/>
        <v>3.4703505490589164E-11</v>
      </c>
      <c r="M468" s="13">
        <f t="shared" si="190"/>
        <v>1.5081442729316008E-11</v>
      </c>
      <c r="N468" s="14"/>
      <c r="O468" s="14">
        <f t="shared" si="177"/>
        <v>-3.4703505490589164E-11</v>
      </c>
      <c r="P468" s="13">
        <f t="shared" si="191"/>
        <v>-1.5081442729316008E-11</v>
      </c>
      <c r="R468" s="14">
        <f t="shared" si="192"/>
        <v>1248.4452687603234</v>
      </c>
      <c r="S468" s="13">
        <f t="shared" si="193"/>
        <v>543.6666666666666</v>
      </c>
      <c r="U468" s="14">
        <f t="shared" si="194"/>
        <v>1148.1716144331608</v>
      </c>
      <c r="V468" s="13">
        <f t="shared" si="195"/>
        <v>500</v>
      </c>
      <c r="X468" s="14">
        <f t="shared" si="196"/>
        <v>2755.611874639586</v>
      </c>
      <c r="Y468" s="13">
        <f t="shared" si="197"/>
        <v>1200</v>
      </c>
      <c r="AA468" s="15">
        <f t="shared" si="151"/>
        <v>51745</v>
      </c>
      <c r="AB468" s="14">
        <f t="shared" si="178"/>
        <v>1156.3333333333335</v>
      </c>
      <c r="AC468" s="14">
        <f t="shared" si="179"/>
        <v>1156.3333333333185</v>
      </c>
      <c r="AE468" s="14">
        <f t="shared" si="198"/>
        <v>362.11477029508734</v>
      </c>
      <c r="AF468" s="14">
        <f t="shared" si="199"/>
        <v>362.1147702950826</v>
      </c>
      <c r="AH468" s="14">
        <f t="shared" si="180"/>
        <v>-169675.97412959975</v>
      </c>
      <c r="AI468" s="14">
        <f t="shared" si="181"/>
        <v>18128.6879335762</v>
      </c>
      <c r="AK468" s="16">
        <f t="shared" si="182"/>
        <v>0</v>
      </c>
      <c r="AL468" s="16">
        <f t="shared" si="183"/>
        <v>0</v>
      </c>
      <c r="AM468" s="17">
        <f t="shared" si="184"/>
        <v>0</v>
      </c>
      <c r="AN468" s="17">
        <f t="shared" si="185"/>
        <v>0</v>
      </c>
    </row>
    <row r="469" spans="3:40" ht="12.75">
      <c r="C469" s="2">
        <f t="shared" si="175"/>
        <v>406</v>
      </c>
      <c r="D469" s="12">
        <f t="shared" si="172"/>
        <v>51775</v>
      </c>
      <c r="E469" s="12"/>
      <c r="F469" s="13">
        <f t="shared" si="176"/>
        <v>6.200340382678562E-09</v>
      </c>
      <c r="G469" s="13">
        <f t="shared" si="186"/>
        <v>2.6945427288027124E-09</v>
      </c>
      <c r="H469" s="13"/>
      <c r="I469" s="14">
        <f t="shared" si="187"/>
        <v>0</v>
      </c>
      <c r="J469" s="13">
        <f t="shared" si="188"/>
        <v>0</v>
      </c>
      <c r="K469" s="14"/>
      <c r="L469" s="14">
        <f t="shared" si="189"/>
        <v>3.489883540010609E-11</v>
      </c>
      <c r="M469" s="13">
        <f t="shared" si="190"/>
        <v>1.5135153226192134E-11</v>
      </c>
      <c r="N469" s="14"/>
      <c r="O469" s="14">
        <f t="shared" si="177"/>
        <v>-3.489883540010609E-11</v>
      </c>
      <c r="P469" s="13">
        <f t="shared" si="191"/>
        <v>-1.5135153226192134E-11</v>
      </c>
      <c r="R469" s="14">
        <f t="shared" si="192"/>
        <v>1251.01686160583</v>
      </c>
      <c r="S469" s="13">
        <f t="shared" si="193"/>
        <v>543.6666666666666</v>
      </c>
      <c r="U469" s="14">
        <f t="shared" si="194"/>
        <v>1150.5366599685744</v>
      </c>
      <c r="V469" s="13">
        <f t="shared" si="195"/>
        <v>500</v>
      </c>
      <c r="X469" s="14">
        <f t="shared" si="196"/>
        <v>2761.287983924579</v>
      </c>
      <c r="Y469" s="13">
        <f t="shared" si="197"/>
        <v>1200</v>
      </c>
      <c r="AA469" s="15">
        <f t="shared" si="151"/>
        <v>51775</v>
      </c>
      <c r="AB469" s="14">
        <f t="shared" si="178"/>
        <v>1156.3333333333335</v>
      </c>
      <c r="AC469" s="14">
        <f t="shared" si="179"/>
        <v>1156.3333333333183</v>
      </c>
      <c r="AE469" s="14">
        <f t="shared" si="198"/>
        <v>361.078151492481</v>
      </c>
      <c r="AF469" s="14">
        <f t="shared" si="199"/>
        <v>361.0781514924763</v>
      </c>
      <c r="AH469" s="14">
        <f t="shared" si="180"/>
        <v>-169314.89597810726</v>
      </c>
      <c r="AI469" s="14">
        <f t="shared" si="181"/>
        <v>18489.766085068673</v>
      </c>
      <c r="AK469" s="16">
        <f t="shared" si="182"/>
        <v>0</v>
      </c>
      <c r="AL469" s="16">
        <f t="shared" si="183"/>
        <v>0</v>
      </c>
      <c r="AM469" s="17">
        <f t="shared" si="184"/>
        <v>0</v>
      </c>
      <c r="AN469" s="17">
        <f t="shared" si="185"/>
        <v>0</v>
      </c>
    </row>
    <row r="470" spans="3:40" ht="12.75">
      <c r="C470" s="2">
        <f t="shared" si="175"/>
        <v>407</v>
      </c>
      <c r="D470" s="12">
        <f t="shared" si="172"/>
        <v>51806</v>
      </c>
      <c r="E470" s="12"/>
      <c r="F470" s="13">
        <f t="shared" si="176"/>
        <v>6.235239218078668E-09</v>
      </c>
      <c r="G470" s="13">
        <f t="shared" si="186"/>
        <v>2.7041389744282464E-09</v>
      </c>
      <c r="H470" s="13"/>
      <c r="I470" s="14">
        <f t="shared" si="187"/>
        <v>0</v>
      </c>
      <c r="J470" s="13">
        <f t="shared" si="188"/>
        <v>0</v>
      </c>
      <c r="K470" s="14"/>
      <c r="L470" s="14">
        <f t="shared" si="189"/>
        <v>3.509526473093543E-11</v>
      </c>
      <c r="M470" s="13">
        <f t="shared" si="190"/>
        <v>1.518905500566147E-11</v>
      </c>
      <c r="N470" s="14"/>
      <c r="O470" s="14">
        <f t="shared" si="177"/>
        <v>-3.509526473093543E-11</v>
      </c>
      <c r="P470" s="13">
        <f t="shared" si="191"/>
        <v>-1.518905500566147E-11</v>
      </c>
      <c r="R470" s="14">
        <f t="shared" si="192"/>
        <v>1253.5937515115504</v>
      </c>
      <c r="S470" s="13">
        <f t="shared" si="193"/>
        <v>543.6666666666666</v>
      </c>
      <c r="U470" s="14">
        <f t="shared" si="194"/>
        <v>1152.9065771105616</v>
      </c>
      <c r="V470" s="13">
        <f t="shared" si="195"/>
        <v>500</v>
      </c>
      <c r="X470" s="14">
        <f t="shared" si="196"/>
        <v>2766.9757850653477</v>
      </c>
      <c r="Y470" s="13">
        <f t="shared" si="197"/>
        <v>1200</v>
      </c>
      <c r="AA470" s="15">
        <f t="shared" si="151"/>
        <v>51806</v>
      </c>
      <c r="AB470" s="14">
        <f t="shared" si="178"/>
        <v>1156.3333333333335</v>
      </c>
      <c r="AC470" s="14">
        <f t="shared" si="179"/>
        <v>1156.3333333333183</v>
      </c>
      <c r="AE470" s="14">
        <f t="shared" si="198"/>
        <v>360.04450019805194</v>
      </c>
      <c r="AF470" s="14">
        <f t="shared" si="199"/>
        <v>360.0445001980472</v>
      </c>
      <c r="AH470" s="14">
        <f t="shared" si="180"/>
        <v>-168954.85147790922</v>
      </c>
      <c r="AI470" s="14">
        <f t="shared" si="181"/>
        <v>18849.81058526672</v>
      </c>
      <c r="AK470" s="16">
        <f t="shared" si="182"/>
        <v>0</v>
      </c>
      <c r="AL470" s="16">
        <f t="shared" si="183"/>
        <v>0</v>
      </c>
      <c r="AM470" s="17">
        <f t="shared" si="184"/>
        <v>0</v>
      </c>
      <c r="AN470" s="17">
        <f t="shared" si="185"/>
        <v>0</v>
      </c>
    </row>
    <row r="471" spans="3:40" ht="12.75">
      <c r="C471" s="2">
        <f t="shared" si="175"/>
        <v>408</v>
      </c>
      <c r="D471" s="12">
        <f t="shared" si="172"/>
        <v>51836</v>
      </c>
      <c r="E471" s="12"/>
      <c r="F471" s="13">
        <f t="shared" si="176"/>
        <v>6.270334482809604E-09</v>
      </c>
      <c r="G471" s="13">
        <f t="shared" si="186"/>
        <v>2.713769395770915E-09</v>
      </c>
      <c r="H471" s="13"/>
      <c r="I471" s="14">
        <f t="shared" si="187"/>
        <v>0</v>
      </c>
      <c r="J471" s="13">
        <f t="shared" si="188"/>
        <v>0</v>
      </c>
      <c r="K471" s="14"/>
      <c r="L471" s="14">
        <f t="shared" si="189"/>
        <v>3.5292799671208976E-11</v>
      </c>
      <c r="M471" s="13">
        <f t="shared" si="190"/>
        <v>1.5243148748950816E-11</v>
      </c>
      <c r="N471" s="14"/>
      <c r="O471" s="14">
        <f t="shared" si="177"/>
        <v>-3.5292799671208976E-11</v>
      </c>
      <c r="P471" s="13">
        <f t="shared" si="191"/>
        <v>-1.5243148748950816E-11</v>
      </c>
      <c r="R471" s="14">
        <f t="shared" si="192"/>
        <v>1256.1759493885622</v>
      </c>
      <c r="S471" s="13">
        <f t="shared" si="193"/>
        <v>543.6666666666666</v>
      </c>
      <c r="U471" s="14">
        <f t="shared" si="194"/>
        <v>1155.2813758938341</v>
      </c>
      <c r="V471" s="13">
        <f t="shared" si="195"/>
        <v>500</v>
      </c>
      <c r="X471" s="14">
        <f t="shared" si="196"/>
        <v>2772.675302145202</v>
      </c>
      <c r="Y471" s="13">
        <f t="shared" si="197"/>
        <v>1200</v>
      </c>
      <c r="AA471" s="15">
        <f t="shared" si="151"/>
        <v>51836</v>
      </c>
      <c r="AB471" s="14">
        <f t="shared" si="178"/>
        <v>1156.3333333333335</v>
      </c>
      <c r="AC471" s="14">
        <f t="shared" si="179"/>
        <v>1156.3333333333183</v>
      </c>
      <c r="AE471" s="14">
        <f t="shared" si="198"/>
        <v>359.01380791677286</v>
      </c>
      <c r="AF471" s="14">
        <f t="shared" si="199"/>
        <v>359.0138079167681</v>
      </c>
      <c r="AH471" s="14">
        <f t="shared" si="180"/>
        <v>-168595.83766999244</v>
      </c>
      <c r="AI471" s="14">
        <f t="shared" si="181"/>
        <v>19208.824393183488</v>
      </c>
      <c r="AK471" s="16">
        <f t="shared" si="182"/>
        <v>0</v>
      </c>
      <c r="AL471" s="16">
        <f t="shared" si="183"/>
        <v>0</v>
      </c>
      <c r="AM471" s="17">
        <f t="shared" si="184"/>
        <v>0</v>
      </c>
      <c r="AN471" s="17">
        <f t="shared" si="185"/>
        <v>0</v>
      </c>
    </row>
    <row r="472" spans="3:40" ht="12.75">
      <c r="C472" s="2">
        <f t="shared" si="175"/>
        <v>409</v>
      </c>
      <c r="D472" s="12">
        <f t="shared" si="172"/>
        <v>51867</v>
      </c>
      <c r="E472" s="12"/>
      <c r="F472" s="13">
        <f t="shared" si="176"/>
        <v>6.3056272824808124E-09</v>
      </c>
      <c r="G472" s="13">
        <f t="shared" si="186"/>
        <v>2.7234341145428593E-09</v>
      </c>
      <c r="H472" s="13"/>
      <c r="I472" s="14">
        <f t="shared" si="187"/>
        <v>0</v>
      </c>
      <c r="J472" s="13">
        <f t="shared" si="188"/>
        <v>0</v>
      </c>
      <c r="K472" s="14"/>
      <c r="L472" s="14">
        <f t="shared" si="189"/>
        <v>3.5491446443888626E-11</v>
      </c>
      <c r="M472" s="13">
        <f t="shared" si="190"/>
        <v>1.529743513971313E-11</v>
      </c>
      <c r="N472" s="14"/>
      <c r="O472" s="14">
        <f t="shared" si="177"/>
        <v>-3.5491446443888626E-11</v>
      </c>
      <c r="P472" s="13">
        <f t="shared" si="191"/>
        <v>-1.529743513971313E-11</v>
      </c>
      <c r="R472" s="14">
        <f t="shared" si="192"/>
        <v>1258.763466170419</v>
      </c>
      <c r="S472" s="13">
        <f t="shared" si="193"/>
        <v>543.6666666666666</v>
      </c>
      <c r="U472" s="14">
        <f t="shared" si="194"/>
        <v>1157.6610663737758</v>
      </c>
      <c r="V472" s="13">
        <f t="shared" si="195"/>
        <v>500</v>
      </c>
      <c r="X472" s="14">
        <f t="shared" si="196"/>
        <v>2778.386559297062</v>
      </c>
      <c r="Y472" s="13">
        <f t="shared" si="197"/>
        <v>1200</v>
      </c>
      <c r="AA472" s="15">
        <f t="shared" si="151"/>
        <v>51867</v>
      </c>
      <c r="AB472" s="14">
        <f t="shared" si="178"/>
        <v>1156.3333333333335</v>
      </c>
      <c r="AC472" s="14">
        <f t="shared" si="179"/>
        <v>1156.3333333333183</v>
      </c>
      <c r="AE472" s="14">
        <f t="shared" si="198"/>
        <v>357.9860661779352</v>
      </c>
      <c r="AF472" s="14">
        <f t="shared" si="199"/>
        <v>357.98606617793047</v>
      </c>
      <c r="AH472" s="14">
        <f t="shared" si="180"/>
        <v>-168237.85160381452</v>
      </c>
      <c r="AI472" s="14">
        <f t="shared" si="181"/>
        <v>19566.81045936142</v>
      </c>
      <c r="AK472" s="16">
        <f t="shared" si="182"/>
        <v>0</v>
      </c>
      <c r="AL472" s="16">
        <f t="shared" si="183"/>
        <v>0</v>
      </c>
      <c r="AM472" s="17">
        <f t="shared" si="184"/>
        <v>0</v>
      </c>
      <c r="AN472" s="17">
        <f t="shared" si="185"/>
        <v>0</v>
      </c>
    </row>
    <row r="473" spans="3:40" ht="12.75">
      <c r="C473" s="2">
        <f t="shared" si="175"/>
        <v>410</v>
      </c>
      <c r="D473" s="12">
        <f t="shared" si="172"/>
        <v>51898</v>
      </c>
      <c r="E473" s="12"/>
      <c r="F473" s="13">
        <f t="shared" si="176"/>
        <v>6.341118728924701E-09</v>
      </c>
      <c r="G473" s="13">
        <f t="shared" si="186"/>
        <v>2.7331332528896966E-09</v>
      </c>
      <c r="H473" s="13"/>
      <c r="I473" s="14">
        <f t="shared" si="187"/>
        <v>0</v>
      </c>
      <c r="J473" s="13">
        <f t="shared" si="188"/>
        <v>0</v>
      </c>
      <c r="K473" s="14"/>
      <c r="L473" s="14">
        <f t="shared" si="189"/>
        <v>3.569121130696247E-11</v>
      </c>
      <c r="M473" s="13">
        <f t="shared" si="190"/>
        <v>1.5351914864036E-11</v>
      </c>
      <c r="N473" s="14"/>
      <c r="O473" s="14">
        <f t="shared" si="177"/>
        <v>-3.569121130696247E-11</v>
      </c>
      <c r="P473" s="13">
        <f t="shared" si="191"/>
        <v>-1.5351914864036E-11</v>
      </c>
      <c r="R473" s="14">
        <f t="shared" si="192"/>
        <v>1261.3563128131882</v>
      </c>
      <c r="S473" s="13">
        <f t="shared" si="193"/>
        <v>543.6666666666666</v>
      </c>
      <c r="U473" s="14">
        <f t="shared" si="194"/>
        <v>1160.045658626476</v>
      </c>
      <c r="V473" s="13">
        <f t="shared" si="195"/>
        <v>500</v>
      </c>
      <c r="X473" s="14">
        <f t="shared" si="196"/>
        <v>2784.1095807035426</v>
      </c>
      <c r="Y473" s="13">
        <f t="shared" si="197"/>
        <v>1200</v>
      </c>
      <c r="AA473" s="15">
        <f t="shared" si="151"/>
        <v>51898</v>
      </c>
      <c r="AB473" s="14">
        <f t="shared" si="178"/>
        <v>1156.3333333333335</v>
      </c>
      <c r="AC473" s="14">
        <f t="shared" si="179"/>
        <v>1156.333333333318</v>
      </c>
      <c r="AE473" s="14">
        <f t="shared" si="198"/>
        <v>356.9612665350798</v>
      </c>
      <c r="AF473" s="14">
        <f t="shared" si="199"/>
        <v>356.961266535075</v>
      </c>
      <c r="AH473" s="14">
        <f t="shared" si="180"/>
        <v>-167880.89033727944</v>
      </c>
      <c r="AI473" s="14">
        <f t="shared" si="181"/>
        <v>19923.771725896495</v>
      </c>
      <c r="AK473" s="16">
        <f t="shared" si="182"/>
        <v>0</v>
      </c>
      <c r="AL473" s="16">
        <f t="shared" si="183"/>
        <v>0</v>
      </c>
      <c r="AM473" s="17">
        <f t="shared" si="184"/>
        <v>0</v>
      </c>
      <c r="AN473" s="17">
        <f t="shared" si="185"/>
        <v>0</v>
      </c>
    </row>
    <row r="474" spans="3:40" ht="12.75">
      <c r="C474" s="2">
        <f t="shared" si="175"/>
        <v>411</v>
      </c>
      <c r="D474" s="12">
        <f t="shared" si="172"/>
        <v>51926</v>
      </c>
      <c r="E474" s="12"/>
      <c r="F474" s="13">
        <f t="shared" si="176"/>
        <v>6.376809940231664E-09</v>
      </c>
      <c r="G474" s="13">
        <f t="shared" si="186"/>
        <v>2.7428669333920276E-09</v>
      </c>
      <c r="H474" s="13"/>
      <c r="I474" s="14">
        <f t="shared" si="187"/>
        <v>0</v>
      </c>
      <c r="J474" s="13">
        <f t="shared" si="188"/>
        <v>0</v>
      </c>
      <c r="K474" s="14"/>
      <c r="L474" s="14">
        <f t="shared" si="189"/>
        <v>3.5892100553641854E-11</v>
      </c>
      <c r="M474" s="13">
        <f t="shared" si="190"/>
        <v>1.5406588610450493E-11</v>
      </c>
      <c r="N474" s="14"/>
      <c r="O474" s="14">
        <f t="shared" si="177"/>
        <v>-3.5892100553641854E-11</v>
      </c>
      <c r="P474" s="13">
        <f t="shared" si="191"/>
        <v>-1.5406588610450493E-11</v>
      </c>
      <c r="R474" s="14">
        <f t="shared" si="192"/>
        <v>1263.954500295516</v>
      </c>
      <c r="S474" s="13">
        <f t="shared" si="193"/>
        <v>543.6666666666666</v>
      </c>
      <c r="U474" s="14">
        <f t="shared" si="194"/>
        <v>1162.4351627487886</v>
      </c>
      <c r="V474" s="13">
        <f t="shared" si="195"/>
        <v>500</v>
      </c>
      <c r="X474" s="14">
        <f t="shared" si="196"/>
        <v>2789.8443905970926</v>
      </c>
      <c r="Y474" s="13">
        <f t="shared" si="197"/>
        <v>1200</v>
      </c>
      <c r="AA474" s="15">
        <f t="shared" si="151"/>
        <v>51926</v>
      </c>
      <c r="AB474" s="14">
        <f t="shared" si="178"/>
        <v>1156.3333333333335</v>
      </c>
      <c r="AC474" s="14">
        <f t="shared" si="179"/>
        <v>1156.333333333318</v>
      </c>
      <c r="AE474" s="14">
        <f t="shared" si="198"/>
        <v>355.9394005659262</v>
      </c>
      <c r="AF474" s="14">
        <f t="shared" si="199"/>
        <v>355.9394005659214</v>
      </c>
      <c r="AH474" s="14">
        <f t="shared" si="180"/>
        <v>-167524.95093671352</v>
      </c>
      <c r="AI474" s="14">
        <f t="shared" si="181"/>
        <v>20279.711126462415</v>
      </c>
      <c r="AK474" s="16">
        <f t="shared" si="182"/>
        <v>0</v>
      </c>
      <c r="AL474" s="16">
        <f t="shared" si="183"/>
        <v>0</v>
      </c>
      <c r="AM474" s="17">
        <f t="shared" si="184"/>
        <v>0</v>
      </c>
      <c r="AN474" s="17">
        <f t="shared" si="185"/>
        <v>0</v>
      </c>
    </row>
    <row r="475" spans="3:40" ht="12.75">
      <c r="C475" s="2">
        <f t="shared" si="175"/>
        <v>412</v>
      </c>
      <c r="D475" s="12">
        <f t="shared" si="172"/>
        <v>51957</v>
      </c>
      <c r="E475" s="12"/>
      <c r="F475" s="13">
        <f t="shared" si="176"/>
        <v>6.412702040785306E-09</v>
      </c>
      <c r="G475" s="13">
        <f t="shared" si="186"/>
        <v>2.752635279067021E-09</v>
      </c>
      <c r="H475" s="13"/>
      <c r="I475" s="14">
        <f t="shared" si="187"/>
        <v>0</v>
      </c>
      <c r="J475" s="13">
        <f t="shared" si="188"/>
        <v>0</v>
      </c>
      <c r="K475" s="14"/>
      <c r="L475" s="14">
        <f t="shared" si="189"/>
        <v>3.6094120512559735E-11</v>
      </c>
      <c r="M475" s="13">
        <f t="shared" si="190"/>
        <v>1.546145706993977E-11</v>
      </c>
      <c r="N475" s="14"/>
      <c r="O475" s="14">
        <f t="shared" si="177"/>
        <v>-3.6094120512559735E-11</v>
      </c>
      <c r="P475" s="13">
        <f t="shared" si="191"/>
        <v>-1.546145706993977E-11</v>
      </c>
      <c r="R475" s="14">
        <f t="shared" si="192"/>
        <v>1266.5580396186556</v>
      </c>
      <c r="S475" s="13">
        <f t="shared" si="193"/>
        <v>543.6666666666666</v>
      </c>
      <c r="U475" s="14">
        <f t="shared" si="194"/>
        <v>1164.829588858359</v>
      </c>
      <c r="V475" s="13">
        <f t="shared" si="195"/>
        <v>500</v>
      </c>
      <c r="X475" s="14">
        <f t="shared" si="196"/>
        <v>2795.5910132600616</v>
      </c>
      <c r="Y475" s="13">
        <f t="shared" si="197"/>
        <v>1200</v>
      </c>
      <c r="AA475" s="15">
        <f t="shared" si="151"/>
        <v>51957</v>
      </c>
      <c r="AB475" s="14">
        <f t="shared" si="178"/>
        <v>1156.3333333333335</v>
      </c>
      <c r="AC475" s="14">
        <f t="shared" si="179"/>
        <v>1156.333333333318</v>
      </c>
      <c r="AE475" s="14">
        <f t="shared" si="198"/>
        <v>354.9204598723046</v>
      </c>
      <c r="AF475" s="14">
        <f t="shared" si="199"/>
        <v>354.9204598722999</v>
      </c>
      <c r="AH475" s="14">
        <f t="shared" si="180"/>
        <v>-167170.0304768412</v>
      </c>
      <c r="AI475" s="14">
        <f t="shared" si="181"/>
        <v>20634.631586334715</v>
      </c>
      <c r="AK475" s="16">
        <f t="shared" si="182"/>
        <v>0</v>
      </c>
      <c r="AL475" s="16">
        <f t="shared" si="183"/>
        <v>0</v>
      </c>
      <c r="AM475" s="17">
        <f t="shared" si="184"/>
        <v>0</v>
      </c>
      <c r="AN475" s="17">
        <f t="shared" si="185"/>
        <v>0</v>
      </c>
    </row>
    <row r="476" spans="3:40" ht="12.75">
      <c r="C476" s="2">
        <f t="shared" si="175"/>
        <v>413</v>
      </c>
      <c r="D476" s="12">
        <f t="shared" si="172"/>
        <v>51987</v>
      </c>
      <c r="E476" s="12"/>
      <c r="F476" s="13">
        <f t="shared" si="176"/>
        <v>6.448796161297865E-09</v>
      </c>
      <c r="G476" s="13">
        <f t="shared" si="186"/>
        <v>2.762438413369951E-09</v>
      </c>
      <c r="H476" s="13"/>
      <c r="I476" s="14">
        <f t="shared" si="187"/>
        <v>0</v>
      </c>
      <c r="J476" s="13">
        <f t="shared" si="188"/>
        <v>0</v>
      </c>
      <c r="K476" s="14"/>
      <c r="L476" s="14">
        <f t="shared" si="189"/>
        <v>3.629727754796998E-11</v>
      </c>
      <c r="M476" s="13">
        <f t="shared" si="190"/>
        <v>1.5516520935947835E-11</v>
      </c>
      <c r="N476" s="14"/>
      <c r="O476" s="14">
        <f t="shared" si="177"/>
        <v>-3.629727754796998E-11</v>
      </c>
      <c r="P476" s="13">
        <f t="shared" si="191"/>
        <v>-1.5516520935947835E-11</v>
      </c>
      <c r="R476" s="14">
        <f t="shared" si="192"/>
        <v>1269.1669418065235</v>
      </c>
      <c r="S476" s="13">
        <f t="shared" si="193"/>
        <v>543.6666666666666</v>
      </c>
      <c r="U476" s="14">
        <f t="shared" si="194"/>
        <v>1167.228947093676</v>
      </c>
      <c r="V476" s="13">
        <f t="shared" si="195"/>
        <v>500</v>
      </c>
      <c r="X476" s="14">
        <f t="shared" si="196"/>
        <v>2801.349473024822</v>
      </c>
      <c r="Y476" s="13">
        <f t="shared" si="197"/>
        <v>1200</v>
      </c>
      <c r="AA476" s="15">
        <f t="shared" si="151"/>
        <v>51987</v>
      </c>
      <c r="AB476" s="14">
        <f t="shared" si="178"/>
        <v>1156.3333333333335</v>
      </c>
      <c r="AC476" s="14">
        <f t="shared" si="179"/>
        <v>1156.333333333318</v>
      </c>
      <c r="AE476" s="14">
        <f t="shared" si="198"/>
        <v>353.90443608008684</v>
      </c>
      <c r="AF476" s="14">
        <f t="shared" si="199"/>
        <v>353.90443608008206</v>
      </c>
      <c r="AH476" s="14">
        <f t="shared" si="180"/>
        <v>-166816.12604076113</v>
      </c>
      <c r="AI476" s="14">
        <f t="shared" si="181"/>
        <v>20988.5360224148</v>
      </c>
      <c r="AK476" s="16">
        <f t="shared" si="182"/>
        <v>0</v>
      </c>
      <c r="AL476" s="16">
        <f t="shared" si="183"/>
        <v>0</v>
      </c>
      <c r="AM476" s="17">
        <f t="shared" si="184"/>
        <v>0</v>
      </c>
      <c r="AN476" s="17">
        <f t="shared" si="185"/>
        <v>0</v>
      </c>
    </row>
    <row r="477" spans="3:40" ht="12.75">
      <c r="C477" s="2">
        <f t="shared" si="175"/>
        <v>414</v>
      </c>
      <c r="D477" s="12">
        <f t="shared" si="172"/>
        <v>52018</v>
      </c>
      <c r="E477" s="12"/>
      <c r="F477" s="13">
        <f t="shared" si="176"/>
        <v>6.485093438845835E-09</v>
      </c>
      <c r="G477" s="13">
        <f t="shared" si="186"/>
        <v>2.772276460195762E-09</v>
      </c>
      <c r="H477" s="13"/>
      <c r="I477" s="14">
        <f t="shared" si="187"/>
        <v>0</v>
      </c>
      <c r="J477" s="13">
        <f t="shared" si="188"/>
        <v>0</v>
      </c>
      <c r="K477" s="14"/>
      <c r="L477" s="14">
        <f t="shared" si="189"/>
        <v>3.6501578059947895E-11</v>
      </c>
      <c r="M477" s="13">
        <f t="shared" si="190"/>
        <v>1.5571780904388288E-11</v>
      </c>
      <c r="N477" s="14"/>
      <c r="O477" s="14">
        <f t="shared" si="177"/>
        <v>-3.6501578059947895E-11</v>
      </c>
      <c r="P477" s="13">
        <f t="shared" si="191"/>
        <v>-1.5571780904388288E-11</v>
      </c>
      <c r="R477" s="14">
        <f t="shared" si="192"/>
        <v>1271.7812179057419</v>
      </c>
      <c r="S477" s="13">
        <f t="shared" si="193"/>
        <v>543.6666666666666</v>
      </c>
      <c r="U477" s="14">
        <f t="shared" si="194"/>
        <v>1169.63324761411</v>
      </c>
      <c r="V477" s="13">
        <f t="shared" si="195"/>
        <v>500</v>
      </c>
      <c r="X477" s="14">
        <f t="shared" si="196"/>
        <v>2807.1197942738636</v>
      </c>
      <c r="Y477" s="13">
        <f t="shared" si="197"/>
        <v>1200</v>
      </c>
      <c r="AA477" s="15">
        <f t="shared" si="151"/>
        <v>52018</v>
      </c>
      <c r="AB477" s="14">
        <f t="shared" si="178"/>
        <v>1156.3333333333335</v>
      </c>
      <c r="AC477" s="14">
        <f t="shared" si="179"/>
        <v>1156.333333333318</v>
      </c>
      <c r="AE477" s="14">
        <f t="shared" si="198"/>
        <v>352.89132083911653</v>
      </c>
      <c r="AF477" s="14">
        <f t="shared" si="199"/>
        <v>352.8913208391118</v>
      </c>
      <c r="AH477" s="14">
        <f t="shared" si="180"/>
        <v>-166463.234719922</v>
      </c>
      <c r="AI477" s="14">
        <f t="shared" si="181"/>
        <v>21341.427343253912</v>
      </c>
      <c r="AK477" s="16">
        <f t="shared" si="182"/>
        <v>0</v>
      </c>
      <c r="AL477" s="16">
        <f t="shared" si="183"/>
        <v>0</v>
      </c>
      <c r="AM477" s="17">
        <f t="shared" si="184"/>
        <v>0</v>
      </c>
      <c r="AN477" s="17">
        <f t="shared" si="185"/>
        <v>0</v>
      </c>
    </row>
    <row r="478" spans="3:40" ht="12.75">
      <c r="C478" s="2">
        <f t="shared" si="175"/>
        <v>415</v>
      </c>
      <c r="D478" s="12">
        <f t="shared" si="172"/>
        <v>52048</v>
      </c>
      <c r="E478" s="12"/>
      <c r="F478" s="13">
        <f t="shared" si="176"/>
        <v>6.521595016905783E-09</v>
      </c>
      <c r="G478" s="13">
        <f t="shared" si="186"/>
        <v>2.782149543880631E-09</v>
      </c>
      <c r="H478" s="13"/>
      <c r="I478" s="14">
        <f t="shared" si="187"/>
        <v>0</v>
      </c>
      <c r="J478" s="13">
        <f t="shared" si="188"/>
        <v>0</v>
      </c>
      <c r="K478" s="14"/>
      <c r="L478" s="14">
        <f t="shared" si="189"/>
        <v>3.670702848459183E-11</v>
      </c>
      <c r="M478" s="13">
        <f t="shared" si="190"/>
        <v>1.5627237673653144E-11</v>
      </c>
      <c r="N478" s="14"/>
      <c r="O478" s="14">
        <f t="shared" si="177"/>
        <v>-3.670702848459183E-11</v>
      </c>
      <c r="P478" s="13">
        <f t="shared" si="191"/>
        <v>-1.5627237673653144E-11</v>
      </c>
      <c r="R478" s="14">
        <f t="shared" si="192"/>
        <v>1274.4008789856891</v>
      </c>
      <c r="S478" s="13">
        <f t="shared" si="193"/>
        <v>543.6666666666666</v>
      </c>
      <c r="U478" s="14">
        <f t="shared" si="194"/>
        <v>1172.0425005999596</v>
      </c>
      <c r="V478" s="13">
        <f t="shared" si="195"/>
        <v>500</v>
      </c>
      <c r="X478" s="14">
        <f t="shared" si="196"/>
        <v>2812.902001439903</v>
      </c>
      <c r="Y478" s="13">
        <f t="shared" si="197"/>
        <v>1200</v>
      </c>
      <c r="AA478" s="15">
        <f t="shared" si="151"/>
        <v>52048</v>
      </c>
      <c r="AB478" s="14">
        <f t="shared" si="178"/>
        <v>1156.3333333333335</v>
      </c>
      <c r="AC478" s="14">
        <f t="shared" si="179"/>
        <v>1156.3333333333178</v>
      </c>
      <c r="AE478" s="14">
        <f t="shared" si="198"/>
        <v>351.8811058231416</v>
      </c>
      <c r="AF478" s="14">
        <f t="shared" si="199"/>
        <v>351.8811058231368</v>
      </c>
      <c r="AH478" s="14">
        <f t="shared" si="180"/>
        <v>-166111.35361409886</v>
      </c>
      <c r="AI478" s="14">
        <f t="shared" si="181"/>
        <v>21693.30844907705</v>
      </c>
      <c r="AK478" s="16">
        <f t="shared" si="182"/>
        <v>0</v>
      </c>
      <c r="AL478" s="16">
        <f t="shared" si="183"/>
        <v>0</v>
      </c>
      <c r="AM478" s="17">
        <f t="shared" si="184"/>
        <v>0</v>
      </c>
      <c r="AN478" s="17">
        <f t="shared" si="185"/>
        <v>0</v>
      </c>
    </row>
    <row r="479" spans="3:40" ht="12.75">
      <c r="C479" s="2">
        <f t="shared" si="175"/>
        <v>416</v>
      </c>
      <c r="D479" s="12">
        <f t="shared" si="172"/>
        <v>52079</v>
      </c>
      <c r="E479" s="12"/>
      <c r="F479" s="13">
        <f t="shared" si="176"/>
        <v>6.558302045390375E-09</v>
      </c>
      <c r="G479" s="13">
        <f t="shared" si="186"/>
        <v>2.792057789203543E-09</v>
      </c>
      <c r="H479" s="13"/>
      <c r="I479" s="14">
        <f t="shared" si="187"/>
        <v>0</v>
      </c>
      <c r="J479" s="13">
        <f t="shared" si="188"/>
        <v>0</v>
      </c>
      <c r="K479" s="14"/>
      <c r="L479" s="14">
        <f t="shared" si="189"/>
        <v>3.691363529422594E-11</v>
      </c>
      <c r="M479" s="13">
        <f t="shared" si="190"/>
        <v>1.5682891944621644E-11</v>
      </c>
      <c r="N479" s="14"/>
      <c r="O479" s="14">
        <f t="shared" si="177"/>
        <v>-3.691363529422594E-11</v>
      </c>
      <c r="P479" s="13">
        <f t="shared" si="191"/>
        <v>-1.5682891944621644E-11</v>
      </c>
      <c r="R479" s="14">
        <f t="shared" si="192"/>
        <v>1277.0259361385436</v>
      </c>
      <c r="S479" s="13">
        <f t="shared" si="193"/>
        <v>543.6666666666666</v>
      </c>
      <c r="U479" s="14">
        <f t="shared" si="194"/>
        <v>1174.4567162524927</v>
      </c>
      <c r="V479" s="13">
        <f t="shared" si="195"/>
        <v>500</v>
      </c>
      <c r="X479" s="14">
        <f t="shared" si="196"/>
        <v>2818.6961190059824</v>
      </c>
      <c r="Y479" s="13">
        <f t="shared" si="197"/>
        <v>1200</v>
      </c>
      <c r="AA479" s="15">
        <f t="shared" si="151"/>
        <v>52079</v>
      </c>
      <c r="AB479" s="14">
        <f t="shared" si="178"/>
        <v>1156.3333333333335</v>
      </c>
      <c r="AC479" s="14">
        <f t="shared" si="179"/>
        <v>1156.3333333333178</v>
      </c>
      <c r="AE479" s="14">
        <f t="shared" si="198"/>
        <v>350.8737827297452</v>
      </c>
      <c r="AF479" s="14">
        <f t="shared" si="199"/>
        <v>350.8737827297404</v>
      </c>
      <c r="AH479" s="14">
        <f t="shared" si="180"/>
        <v>-165760.4798313691</v>
      </c>
      <c r="AI479" s="14">
        <f t="shared" si="181"/>
        <v>22044.18223180679</v>
      </c>
      <c r="AK479" s="16">
        <f t="shared" si="182"/>
        <v>0</v>
      </c>
      <c r="AL479" s="16">
        <f t="shared" si="183"/>
        <v>0</v>
      </c>
      <c r="AM479" s="17">
        <f t="shared" si="184"/>
        <v>0</v>
      </c>
      <c r="AN479" s="17">
        <f t="shared" si="185"/>
        <v>0</v>
      </c>
    </row>
    <row r="480" spans="3:40" ht="12.75">
      <c r="C480" s="2">
        <f t="shared" si="175"/>
        <v>417</v>
      </c>
      <c r="D480" s="12">
        <f t="shared" si="172"/>
        <v>52110</v>
      </c>
      <c r="E480" s="12"/>
      <c r="F480" s="13">
        <f t="shared" si="176"/>
        <v>6.595215680684601E-09</v>
      </c>
      <c r="G480" s="13">
        <f t="shared" si="186"/>
        <v>2.8020013213878665E-09</v>
      </c>
      <c r="H480" s="13"/>
      <c r="I480" s="14">
        <f t="shared" si="187"/>
        <v>0</v>
      </c>
      <c r="J480" s="13">
        <f t="shared" si="188"/>
        <v>0</v>
      </c>
      <c r="K480" s="14"/>
      <c r="L480" s="14">
        <f t="shared" si="189"/>
        <v>3.7121404997604104E-11</v>
      </c>
      <c r="M480" s="13">
        <f t="shared" si="190"/>
        <v>1.57387444206691E-11</v>
      </c>
      <c r="N480" s="14"/>
      <c r="O480" s="14">
        <f t="shared" si="177"/>
        <v>-3.7121404997604104E-11</v>
      </c>
      <c r="P480" s="13">
        <f t="shared" si="191"/>
        <v>-1.57387444206691E-11</v>
      </c>
      <c r="R480" s="14">
        <f t="shared" si="192"/>
        <v>1279.6564004793315</v>
      </c>
      <c r="S480" s="13">
        <f t="shared" si="193"/>
        <v>543.6666666666666</v>
      </c>
      <c r="U480" s="14">
        <f t="shared" si="194"/>
        <v>1176.8759047939898</v>
      </c>
      <c r="V480" s="13">
        <f t="shared" si="195"/>
        <v>500</v>
      </c>
      <c r="X480" s="14">
        <f t="shared" si="196"/>
        <v>2824.5021715055755</v>
      </c>
      <c r="Y480" s="13">
        <f t="shared" si="197"/>
        <v>1200</v>
      </c>
      <c r="AA480" s="15">
        <f t="shared" si="151"/>
        <v>52110</v>
      </c>
      <c r="AB480" s="14">
        <f t="shared" si="178"/>
        <v>1156.3333333333335</v>
      </c>
      <c r="AC480" s="14">
        <f t="shared" si="179"/>
        <v>1156.3333333333178</v>
      </c>
      <c r="AE480" s="14">
        <f t="shared" si="198"/>
        <v>349.8693432802777</v>
      </c>
      <c r="AF480" s="14">
        <f t="shared" si="199"/>
        <v>349.869343280273</v>
      </c>
      <c r="AH480" s="14">
        <f t="shared" si="180"/>
        <v>-165410.61048808883</v>
      </c>
      <c r="AI480" s="14">
        <f t="shared" si="181"/>
        <v>22394.05157508706</v>
      </c>
      <c r="AK480" s="16">
        <f t="shared" si="182"/>
        <v>0</v>
      </c>
      <c r="AL480" s="16">
        <f t="shared" si="183"/>
        <v>0</v>
      </c>
      <c r="AM480" s="17">
        <f t="shared" si="184"/>
        <v>0</v>
      </c>
      <c r="AN480" s="17">
        <f t="shared" si="185"/>
        <v>0</v>
      </c>
    </row>
    <row r="481" spans="3:40" ht="12.75">
      <c r="C481" s="2">
        <f t="shared" si="175"/>
        <v>418</v>
      </c>
      <c r="D481" s="12">
        <f t="shared" si="172"/>
        <v>52140</v>
      </c>
      <c r="E481" s="12"/>
      <c r="F481" s="13">
        <f t="shared" si="176"/>
        <v>6.632337085682205E-09</v>
      </c>
      <c r="G481" s="13">
        <f t="shared" si="186"/>
        <v>2.8119802661029336E-09</v>
      </c>
      <c r="H481" s="13"/>
      <c r="I481" s="14">
        <f t="shared" si="187"/>
        <v>0</v>
      </c>
      <c r="J481" s="13">
        <f t="shared" si="188"/>
        <v>0</v>
      </c>
      <c r="K481" s="14"/>
      <c r="L481" s="14">
        <f t="shared" si="189"/>
        <v>3.733034414011492E-11</v>
      </c>
      <c r="M481" s="13">
        <f t="shared" si="190"/>
        <v>1.579479580767581E-11</v>
      </c>
      <c r="N481" s="14"/>
      <c r="O481" s="14">
        <f t="shared" si="177"/>
        <v>-3.733034414011492E-11</v>
      </c>
      <c r="P481" s="13">
        <f t="shared" si="191"/>
        <v>-1.579479580767581E-11</v>
      </c>
      <c r="R481" s="14">
        <f t="shared" si="192"/>
        <v>1282.2922831459755</v>
      </c>
      <c r="S481" s="13">
        <f t="shared" si="193"/>
        <v>543.6666666666666</v>
      </c>
      <c r="U481" s="14">
        <f t="shared" si="194"/>
        <v>1179.3000764677888</v>
      </c>
      <c r="V481" s="13">
        <f t="shared" si="195"/>
        <v>500</v>
      </c>
      <c r="X481" s="14">
        <f t="shared" si="196"/>
        <v>2830.3201835226932</v>
      </c>
      <c r="Y481" s="13">
        <f t="shared" si="197"/>
        <v>1200</v>
      </c>
      <c r="AA481" s="15">
        <f t="shared" si="151"/>
        <v>52140</v>
      </c>
      <c r="AB481" s="14">
        <f t="shared" si="178"/>
        <v>1156.3333333333335</v>
      </c>
      <c r="AC481" s="14">
        <f t="shared" si="179"/>
        <v>1156.3333333333178</v>
      </c>
      <c r="AE481" s="14">
        <f t="shared" si="198"/>
        <v>348.8677792197885</v>
      </c>
      <c r="AF481" s="14">
        <f t="shared" si="199"/>
        <v>348.8677792197837</v>
      </c>
      <c r="AH481" s="14">
        <f t="shared" si="180"/>
        <v>-165061.74270886905</v>
      </c>
      <c r="AI481" s="14">
        <f t="shared" si="181"/>
        <v>22742.919354306847</v>
      </c>
      <c r="AK481" s="16">
        <f t="shared" si="182"/>
        <v>0</v>
      </c>
      <c r="AL481" s="16">
        <f t="shared" si="183"/>
        <v>0</v>
      </c>
      <c r="AM481" s="17">
        <f t="shared" si="184"/>
        <v>0</v>
      </c>
      <c r="AN481" s="17">
        <f t="shared" si="185"/>
        <v>0</v>
      </c>
    </row>
    <row r="482" spans="3:40" ht="12.75">
      <c r="C482" s="2">
        <f t="shared" si="175"/>
        <v>419</v>
      </c>
      <c r="D482" s="12">
        <f t="shared" si="172"/>
        <v>52171</v>
      </c>
      <c r="E482" s="12"/>
      <c r="F482" s="13">
        <f t="shared" si="176"/>
        <v>6.6696674298223205E-09</v>
      </c>
      <c r="G482" s="13">
        <f t="shared" si="186"/>
        <v>2.8219947494656334E-09</v>
      </c>
      <c r="H482" s="13"/>
      <c r="I482" s="14">
        <f t="shared" si="187"/>
        <v>0</v>
      </c>
      <c r="J482" s="13">
        <f t="shared" si="188"/>
        <v>0</v>
      </c>
      <c r="K482" s="14"/>
      <c r="L482" s="14">
        <f t="shared" si="189"/>
        <v>3.754045930398797E-11</v>
      </c>
      <c r="M482" s="13">
        <f t="shared" si="190"/>
        <v>1.5851046814035974E-11</v>
      </c>
      <c r="N482" s="14"/>
      <c r="O482" s="14">
        <f t="shared" si="177"/>
        <v>-3.754045930398797E-11</v>
      </c>
      <c r="P482" s="13">
        <f t="shared" si="191"/>
        <v>-1.5851046814035974E-11</v>
      </c>
      <c r="R482" s="14">
        <f t="shared" si="192"/>
        <v>1284.9335952993392</v>
      </c>
      <c r="S482" s="13">
        <f t="shared" si="193"/>
        <v>543.6666666666666</v>
      </c>
      <c r="U482" s="14">
        <f t="shared" si="194"/>
        <v>1181.7292415383256</v>
      </c>
      <c r="V482" s="13">
        <f t="shared" si="195"/>
        <v>500</v>
      </c>
      <c r="X482" s="14">
        <f t="shared" si="196"/>
        <v>2836.1501796919815</v>
      </c>
      <c r="Y482" s="13">
        <f t="shared" si="197"/>
        <v>1200</v>
      </c>
      <c r="AA482" s="15">
        <f t="shared" si="151"/>
        <v>52171</v>
      </c>
      <c r="AB482" s="14">
        <f t="shared" si="178"/>
        <v>1156.3333333333335</v>
      </c>
      <c r="AC482" s="14">
        <f t="shared" si="179"/>
        <v>1156.3333333333176</v>
      </c>
      <c r="AE482" s="14">
        <f t="shared" si="198"/>
        <v>347.86908231695844</v>
      </c>
      <c r="AF482" s="14">
        <f t="shared" si="199"/>
        <v>347.8690823169536</v>
      </c>
      <c r="AH482" s="14">
        <f t="shared" si="180"/>
        <v>-164713.8736265521</v>
      </c>
      <c r="AI482" s="14">
        <f t="shared" si="181"/>
        <v>23090.7884366238</v>
      </c>
      <c r="AK482" s="16">
        <f t="shared" si="182"/>
        <v>0</v>
      </c>
      <c r="AL482" s="16">
        <f t="shared" si="183"/>
        <v>0</v>
      </c>
      <c r="AM482" s="17">
        <f t="shared" si="184"/>
        <v>0</v>
      </c>
      <c r="AN482" s="17">
        <f t="shared" si="185"/>
        <v>0</v>
      </c>
    </row>
    <row r="483" spans="3:40" ht="12.75">
      <c r="C483" s="2">
        <f t="shared" si="175"/>
        <v>420</v>
      </c>
      <c r="D483" s="12">
        <f t="shared" si="172"/>
        <v>52201</v>
      </c>
      <c r="E483" s="12"/>
      <c r="F483" s="13">
        <f t="shared" si="176"/>
        <v>6.707207889126308E-09</v>
      </c>
      <c r="G483" s="13">
        <f t="shared" si="186"/>
        <v>2.832044898042002E-09</v>
      </c>
      <c r="H483" s="13"/>
      <c r="I483" s="14">
        <f t="shared" si="187"/>
        <v>0</v>
      </c>
      <c r="J483" s="13">
        <f t="shared" si="188"/>
        <v>0</v>
      </c>
      <c r="K483" s="14"/>
      <c r="L483" s="14">
        <f t="shared" si="189"/>
        <v>3.775175710850113E-11</v>
      </c>
      <c r="M483" s="13">
        <f t="shared" si="190"/>
        <v>1.5907498150666612E-11</v>
      </c>
      <c r="N483" s="14"/>
      <c r="O483" s="14">
        <f t="shared" si="177"/>
        <v>-3.775175710850113E-11</v>
      </c>
      <c r="P483" s="13">
        <f t="shared" si="191"/>
        <v>-1.5907498150666612E-11</v>
      </c>
      <c r="R483" s="14">
        <f t="shared" si="192"/>
        <v>1287.5803481232763</v>
      </c>
      <c r="S483" s="13">
        <f t="shared" si="193"/>
        <v>543.6666666666666</v>
      </c>
      <c r="U483" s="14">
        <f t="shared" si="194"/>
        <v>1184.16341029118</v>
      </c>
      <c r="V483" s="13">
        <f t="shared" si="195"/>
        <v>500</v>
      </c>
      <c r="X483" s="14">
        <f t="shared" si="196"/>
        <v>2841.992184698832</v>
      </c>
      <c r="Y483" s="13">
        <f t="shared" si="197"/>
        <v>1200</v>
      </c>
      <c r="AA483" s="15">
        <f t="shared" si="151"/>
        <v>52201</v>
      </c>
      <c r="AB483" s="14">
        <f t="shared" si="178"/>
        <v>1156.3333333333335</v>
      </c>
      <c r="AC483" s="14">
        <f t="shared" si="179"/>
        <v>1156.3333333333176</v>
      </c>
      <c r="AE483" s="14">
        <f t="shared" si="198"/>
        <v>346.87324436403173</v>
      </c>
      <c r="AF483" s="14">
        <f t="shared" si="199"/>
        <v>346.87324436402696</v>
      </c>
      <c r="AH483" s="14">
        <f t="shared" si="180"/>
        <v>-164367.00038218807</v>
      </c>
      <c r="AI483" s="14">
        <f t="shared" si="181"/>
        <v>23437.661680987825</v>
      </c>
      <c r="AK483" s="16">
        <f t="shared" si="182"/>
        <v>0</v>
      </c>
      <c r="AL483" s="16">
        <f t="shared" si="183"/>
        <v>0</v>
      </c>
      <c r="AM483" s="17">
        <f t="shared" si="184"/>
        <v>0</v>
      </c>
      <c r="AN483" s="17">
        <f t="shared" si="185"/>
        <v>0</v>
      </c>
    </row>
    <row r="484" spans="3:40" ht="12.75">
      <c r="C484" s="2">
        <f t="shared" si="175"/>
        <v>421</v>
      </c>
      <c r="D484" s="12">
        <f t="shared" si="172"/>
        <v>52232</v>
      </c>
      <c r="E484" s="12"/>
      <c r="F484" s="13">
        <f t="shared" si="176"/>
        <v>6.744959646234809E-09</v>
      </c>
      <c r="G484" s="13">
        <f t="shared" si="186"/>
        <v>2.842130838848818E-09</v>
      </c>
      <c r="H484" s="13"/>
      <c r="I484" s="14">
        <f t="shared" si="187"/>
        <v>0</v>
      </c>
      <c r="J484" s="13">
        <f t="shared" si="188"/>
        <v>0</v>
      </c>
      <c r="K484" s="14"/>
      <c r="L484" s="14">
        <f t="shared" si="189"/>
        <v>3.796424421018912E-11</v>
      </c>
      <c r="M484" s="13">
        <f t="shared" si="190"/>
        <v>1.5964150531016656E-11</v>
      </c>
      <c r="N484" s="14"/>
      <c r="O484" s="14">
        <f t="shared" si="177"/>
        <v>-3.796424421018912E-11</v>
      </c>
      <c r="P484" s="13">
        <f t="shared" si="191"/>
        <v>-1.5964150531016656E-11</v>
      </c>
      <c r="R484" s="14">
        <f t="shared" si="192"/>
        <v>1290.2325528246793</v>
      </c>
      <c r="S484" s="13">
        <f t="shared" si="193"/>
        <v>543.6666666666666</v>
      </c>
      <c r="U484" s="14">
        <f t="shared" si="194"/>
        <v>1186.60259303312</v>
      </c>
      <c r="V484" s="13">
        <f t="shared" si="195"/>
        <v>500</v>
      </c>
      <c r="X484" s="14">
        <f t="shared" si="196"/>
        <v>2847.846223279488</v>
      </c>
      <c r="Y484" s="13">
        <f t="shared" si="197"/>
        <v>1200</v>
      </c>
      <c r="AA484" s="15">
        <f t="shared" si="151"/>
        <v>52232</v>
      </c>
      <c r="AB484" s="14">
        <f t="shared" si="178"/>
        <v>1156.3333333333335</v>
      </c>
      <c r="AC484" s="14">
        <f t="shared" si="179"/>
        <v>1156.3333333333176</v>
      </c>
      <c r="AE484" s="14">
        <f t="shared" si="198"/>
        <v>345.88025717674907</v>
      </c>
      <c r="AF484" s="14">
        <f t="shared" si="199"/>
        <v>345.88025717674435</v>
      </c>
      <c r="AH484" s="14">
        <f t="shared" si="180"/>
        <v>-164021.1201250113</v>
      </c>
      <c r="AI484" s="14">
        <f t="shared" si="181"/>
        <v>23783.54193816457</v>
      </c>
      <c r="AK484" s="16">
        <f t="shared" si="182"/>
        <v>0</v>
      </c>
      <c r="AL484" s="16">
        <f t="shared" si="183"/>
        <v>0</v>
      </c>
      <c r="AM484" s="17">
        <f t="shared" si="184"/>
        <v>0</v>
      </c>
      <c r="AN484" s="17">
        <f t="shared" si="185"/>
        <v>0</v>
      </c>
    </row>
    <row r="485" spans="3:40" ht="12.75">
      <c r="C485" s="2">
        <f t="shared" si="175"/>
        <v>422</v>
      </c>
      <c r="D485" s="12">
        <f t="shared" si="172"/>
        <v>52263</v>
      </c>
      <c r="E485" s="12"/>
      <c r="F485" s="13">
        <f t="shared" si="176"/>
        <v>6.7829238904449985E-09</v>
      </c>
      <c r="G485" s="13">
        <f t="shared" si="186"/>
        <v>2.85225269935523E-09</v>
      </c>
      <c r="H485" s="13"/>
      <c r="I485" s="14">
        <f t="shared" si="187"/>
        <v>0</v>
      </c>
      <c r="J485" s="13">
        <f t="shared" si="188"/>
        <v>0</v>
      </c>
      <c r="K485" s="14"/>
      <c r="L485" s="14">
        <f t="shared" si="189"/>
        <v>3.81779273030532E-11</v>
      </c>
      <c r="M485" s="13">
        <f t="shared" si="190"/>
        <v>1.602100467107578E-11</v>
      </c>
      <c r="N485" s="14"/>
      <c r="O485" s="14">
        <f t="shared" si="177"/>
        <v>-3.81779273030532E-11</v>
      </c>
      <c r="P485" s="13">
        <f t="shared" si="191"/>
        <v>-1.602100467107578E-11</v>
      </c>
      <c r="R485" s="14">
        <f t="shared" si="192"/>
        <v>1292.8902206335179</v>
      </c>
      <c r="S485" s="13">
        <f t="shared" si="193"/>
        <v>543.6666666666666</v>
      </c>
      <c r="U485" s="14">
        <f t="shared" si="194"/>
        <v>1189.046800092138</v>
      </c>
      <c r="V485" s="13">
        <f t="shared" si="195"/>
        <v>500</v>
      </c>
      <c r="X485" s="14">
        <f t="shared" si="196"/>
        <v>2853.712320221131</v>
      </c>
      <c r="Y485" s="13">
        <f t="shared" si="197"/>
        <v>1200</v>
      </c>
      <c r="AA485" s="15">
        <f t="shared" si="151"/>
        <v>52263</v>
      </c>
      <c r="AB485" s="14">
        <f t="shared" si="178"/>
        <v>1156.3333333333335</v>
      </c>
      <c r="AC485" s="14">
        <f t="shared" si="179"/>
        <v>1156.3333333333176</v>
      </c>
      <c r="AE485" s="14">
        <f t="shared" si="198"/>
        <v>344.8901125942801</v>
      </c>
      <c r="AF485" s="14">
        <f t="shared" si="199"/>
        <v>344.8901125942753</v>
      </c>
      <c r="AH485" s="14">
        <f t="shared" si="180"/>
        <v>-163676.230012417</v>
      </c>
      <c r="AI485" s="14">
        <f t="shared" si="181"/>
        <v>24128.432050758845</v>
      </c>
      <c r="AK485" s="16">
        <f t="shared" si="182"/>
        <v>0</v>
      </c>
      <c r="AL485" s="16">
        <f t="shared" si="183"/>
        <v>0</v>
      </c>
      <c r="AM485" s="17">
        <f t="shared" si="184"/>
        <v>0</v>
      </c>
      <c r="AN485" s="17">
        <f t="shared" si="185"/>
        <v>0</v>
      </c>
    </row>
    <row r="486" spans="3:40" ht="12.75">
      <c r="C486" s="2">
        <f t="shared" si="175"/>
        <v>423</v>
      </c>
      <c r="D486" s="12">
        <f t="shared" si="172"/>
        <v>52291</v>
      </c>
      <c r="E486" s="12"/>
      <c r="F486" s="13">
        <f t="shared" si="176"/>
        <v>6.8211018177480514E-09</v>
      </c>
      <c r="G486" s="13">
        <f t="shared" si="186"/>
        <v>2.862410607484328E-09</v>
      </c>
      <c r="H486" s="13"/>
      <c r="I486" s="14">
        <f t="shared" si="187"/>
        <v>0</v>
      </c>
      <c r="J486" s="13">
        <f t="shared" si="188"/>
        <v>0</v>
      </c>
      <c r="K486" s="14"/>
      <c r="L486" s="14">
        <f t="shared" si="189"/>
        <v>3.8392813118772064E-11</v>
      </c>
      <c r="M486" s="13">
        <f t="shared" si="190"/>
        <v>1.6078061289383625E-11</v>
      </c>
      <c r="N486" s="14"/>
      <c r="O486" s="14">
        <f t="shared" si="177"/>
        <v>-3.8392813118772064E-11</v>
      </c>
      <c r="P486" s="13">
        <f t="shared" si="191"/>
        <v>-1.6078061289383625E-11</v>
      </c>
      <c r="R486" s="14">
        <f t="shared" si="192"/>
        <v>1295.5533628029036</v>
      </c>
      <c r="S486" s="13">
        <f t="shared" si="193"/>
        <v>543.6666666666666</v>
      </c>
      <c r="U486" s="14">
        <f t="shared" si="194"/>
        <v>1191.496041817508</v>
      </c>
      <c r="V486" s="13">
        <f t="shared" si="195"/>
        <v>500</v>
      </c>
      <c r="X486" s="14">
        <f t="shared" si="196"/>
        <v>2859.590500362019</v>
      </c>
      <c r="Y486" s="13">
        <f t="shared" si="197"/>
        <v>1200</v>
      </c>
      <c r="AA486" s="15">
        <f t="shared" si="151"/>
        <v>52291</v>
      </c>
      <c r="AB486" s="14">
        <f t="shared" si="178"/>
        <v>1156.3333333333335</v>
      </c>
      <c r="AC486" s="14">
        <f t="shared" si="179"/>
        <v>1156.3333333333173</v>
      </c>
      <c r="AE486" s="14">
        <f t="shared" si="198"/>
        <v>343.9028024791557</v>
      </c>
      <c r="AF486" s="14">
        <f t="shared" si="199"/>
        <v>343.90280247915086</v>
      </c>
      <c r="AH486" s="14">
        <f t="shared" si="180"/>
        <v>-163332.32720993785</v>
      </c>
      <c r="AI486" s="14">
        <f t="shared" si="181"/>
        <v>24472.334853237997</v>
      </c>
      <c r="AK486" s="16">
        <f t="shared" si="182"/>
        <v>0</v>
      </c>
      <c r="AL486" s="16">
        <f t="shared" si="183"/>
        <v>0</v>
      </c>
      <c r="AM486" s="17">
        <f t="shared" si="184"/>
        <v>0</v>
      </c>
      <c r="AN486" s="17">
        <f t="shared" si="185"/>
        <v>0</v>
      </c>
    </row>
    <row r="487" spans="3:40" ht="12.75">
      <c r="C487" s="2">
        <f t="shared" si="175"/>
        <v>424</v>
      </c>
      <c r="D487" s="12">
        <f t="shared" si="172"/>
        <v>52322</v>
      </c>
      <c r="E487" s="12"/>
      <c r="F487" s="13">
        <f t="shared" si="176"/>
        <v>6.859494630866824E-09</v>
      </c>
      <c r="G487" s="13">
        <f t="shared" si="186"/>
        <v>2.8726046916147953E-09</v>
      </c>
      <c r="H487" s="13"/>
      <c r="I487" s="14">
        <f t="shared" si="187"/>
        <v>0</v>
      </c>
      <c r="J487" s="13">
        <f t="shared" si="188"/>
        <v>0</v>
      </c>
      <c r="K487" s="14"/>
      <c r="L487" s="14">
        <f t="shared" si="189"/>
        <v>3.860890842691388E-11</v>
      </c>
      <c r="M487" s="13">
        <f t="shared" si="190"/>
        <v>1.61353211070388E-11</v>
      </c>
      <c r="N487" s="14"/>
      <c r="O487" s="14">
        <f t="shared" si="177"/>
        <v>-3.860890842691388E-11</v>
      </c>
      <c r="P487" s="13">
        <f t="shared" si="191"/>
        <v>-1.61353211070388E-11</v>
      </c>
      <c r="R487" s="14">
        <f t="shared" si="192"/>
        <v>1298.221990609122</v>
      </c>
      <c r="S487" s="13">
        <f t="shared" si="193"/>
        <v>543.6666666666666</v>
      </c>
      <c r="U487" s="14">
        <f t="shared" si="194"/>
        <v>1193.950328579818</v>
      </c>
      <c r="V487" s="13">
        <f t="shared" si="195"/>
        <v>500</v>
      </c>
      <c r="X487" s="14">
        <f t="shared" si="196"/>
        <v>2865.4807885915634</v>
      </c>
      <c r="Y487" s="13">
        <f t="shared" si="197"/>
        <v>1200</v>
      </c>
      <c r="AA487" s="15">
        <f t="shared" si="151"/>
        <v>52322</v>
      </c>
      <c r="AB487" s="14">
        <f t="shared" si="178"/>
        <v>1156.3333333333335</v>
      </c>
      <c r="AC487" s="14">
        <f t="shared" si="179"/>
        <v>1156.3333333333173</v>
      </c>
      <c r="AE487" s="14">
        <f t="shared" si="198"/>
        <v>342.91831871720257</v>
      </c>
      <c r="AF487" s="14">
        <f t="shared" si="199"/>
        <v>342.9183187171978</v>
      </c>
      <c r="AH487" s="14">
        <f t="shared" si="180"/>
        <v>-162989.40889122064</v>
      </c>
      <c r="AI487" s="14">
        <f t="shared" si="181"/>
        <v>24815.253171955195</v>
      </c>
      <c r="AK487" s="16">
        <f t="shared" si="182"/>
        <v>0</v>
      </c>
      <c r="AL487" s="16">
        <f t="shared" si="183"/>
        <v>0</v>
      </c>
      <c r="AM487" s="17">
        <f t="shared" si="184"/>
        <v>0</v>
      </c>
      <c r="AN487" s="17">
        <f t="shared" si="185"/>
        <v>0</v>
      </c>
    </row>
    <row r="488" spans="3:40" ht="12.75">
      <c r="C488" s="2">
        <f t="shared" si="175"/>
        <v>425</v>
      </c>
      <c r="D488" s="12">
        <f t="shared" si="172"/>
        <v>52352</v>
      </c>
      <c r="E488" s="12"/>
      <c r="F488" s="13">
        <f t="shared" si="176"/>
        <v>6.8981035392937375E-09</v>
      </c>
      <c r="G488" s="13">
        <f t="shared" si="186"/>
        <v>2.882835080582517E-09</v>
      </c>
      <c r="H488" s="13"/>
      <c r="I488" s="14">
        <f t="shared" si="187"/>
        <v>0</v>
      </c>
      <c r="J488" s="13">
        <f t="shared" si="188"/>
        <v>0</v>
      </c>
      <c r="K488" s="14"/>
      <c r="L488" s="14">
        <f t="shared" si="189"/>
        <v>3.882622003514957E-11</v>
      </c>
      <c r="M488" s="13">
        <f t="shared" si="190"/>
        <v>1.6192784847708E-11</v>
      </c>
      <c r="N488" s="14"/>
      <c r="O488" s="14">
        <f t="shared" si="177"/>
        <v>-3.882622003514957E-11</v>
      </c>
      <c r="P488" s="13">
        <f t="shared" si="191"/>
        <v>-1.6192784847708E-11</v>
      </c>
      <c r="R488" s="14">
        <f t="shared" si="192"/>
        <v>1300.8961153516861</v>
      </c>
      <c r="S488" s="13">
        <f t="shared" si="193"/>
        <v>543.6666666666666</v>
      </c>
      <c r="U488" s="14">
        <f t="shared" si="194"/>
        <v>1196.4096707710175</v>
      </c>
      <c r="V488" s="13">
        <f t="shared" si="195"/>
        <v>500</v>
      </c>
      <c r="X488" s="14">
        <f t="shared" si="196"/>
        <v>2871.3832098504417</v>
      </c>
      <c r="Y488" s="13">
        <f t="shared" si="197"/>
        <v>1200</v>
      </c>
      <c r="AA488" s="15">
        <f t="shared" si="151"/>
        <v>52352</v>
      </c>
      <c r="AB488" s="14">
        <f t="shared" si="178"/>
        <v>1156.3333333333335</v>
      </c>
      <c r="AC488" s="14">
        <f t="shared" si="179"/>
        <v>1156.3333333333173</v>
      </c>
      <c r="AE488" s="14">
        <f t="shared" si="198"/>
        <v>341.9366532174752</v>
      </c>
      <c r="AF488" s="14">
        <f t="shared" si="199"/>
        <v>341.93665321747045</v>
      </c>
      <c r="AH488" s="14">
        <f t="shared" si="180"/>
        <v>-162647.47223800316</v>
      </c>
      <c r="AI488" s="14">
        <f t="shared" si="181"/>
        <v>25157.189825172667</v>
      </c>
      <c r="AK488" s="16">
        <f t="shared" si="182"/>
        <v>0</v>
      </c>
      <c r="AL488" s="16">
        <f t="shared" si="183"/>
        <v>0</v>
      </c>
      <c r="AM488" s="17">
        <f t="shared" si="184"/>
        <v>0</v>
      </c>
      <c r="AN488" s="17">
        <f t="shared" si="185"/>
        <v>0</v>
      </c>
    </row>
    <row r="489" spans="3:40" ht="12.75">
      <c r="C489" s="2">
        <f t="shared" si="175"/>
        <v>426</v>
      </c>
      <c r="D489" s="12">
        <f t="shared" si="172"/>
        <v>52383</v>
      </c>
      <c r="E489" s="12"/>
      <c r="F489" s="13">
        <f t="shared" si="176"/>
        <v>6.936929759328887E-09</v>
      </c>
      <c r="G489" s="13">
        <f t="shared" si="186"/>
        <v>2.893101903682208E-09</v>
      </c>
      <c r="H489" s="13"/>
      <c r="I489" s="14">
        <f t="shared" si="187"/>
        <v>0</v>
      </c>
      <c r="J489" s="13">
        <f t="shared" si="188"/>
        <v>0</v>
      </c>
      <c r="K489" s="14"/>
      <c r="L489" s="14">
        <f t="shared" si="189"/>
        <v>3.9044754789467315E-11</v>
      </c>
      <c r="M489" s="13">
        <f t="shared" si="190"/>
        <v>1.625045323763518E-11</v>
      </c>
      <c r="N489" s="14"/>
      <c r="O489" s="14">
        <f t="shared" si="177"/>
        <v>-3.9044754789467315E-11</v>
      </c>
      <c r="P489" s="13">
        <f t="shared" si="191"/>
        <v>-1.625045323763518E-11</v>
      </c>
      <c r="R489" s="14">
        <f t="shared" si="192"/>
        <v>1303.5757483533853</v>
      </c>
      <c r="S489" s="13">
        <f t="shared" si="193"/>
        <v>543.6666666666666</v>
      </c>
      <c r="U489" s="14">
        <f t="shared" si="194"/>
        <v>1198.8740788044622</v>
      </c>
      <c r="V489" s="13">
        <f t="shared" si="195"/>
        <v>500</v>
      </c>
      <c r="X489" s="14">
        <f t="shared" si="196"/>
        <v>2877.2977891307096</v>
      </c>
      <c r="Y489" s="13">
        <f t="shared" si="197"/>
        <v>1200</v>
      </c>
      <c r="AA489" s="15">
        <f t="shared" si="151"/>
        <v>52383</v>
      </c>
      <c r="AB489" s="14">
        <f t="shared" si="178"/>
        <v>1156.3333333333335</v>
      </c>
      <c r="AC489" s="14">
        <f t="shared" si="179"/>
        <v>1156.3333333333173</v>
      </c>
      <c r="AE489" s="14">
        <f t="shared" si="198"/>
        <v>340.9577979121899</v>
      </c>
      <c r="AF489" s="14">
        <f t="shared" si="199"/>
        <v>340.95779791218513</v>
      </c>
      <c r="AH489" s="14">
        <f t="shared" si="180"/>
        <v>-162306.51444009098</v>
      </c>
      <c r="AI489" s="14">
        <f t="shared" si="181"/>
        <v>25498.147623084853</v>
      </c>
      <c r="AK489" s="16">
        <f t="shared" si="182"/>
        <v>0</v>
      </c>
      <c r="AL489" s="16">
        <f t="shared" si="183"/>
        <v>0</v>
      </c>
      <c r="AM489" s="17">
        <f t="shared" si="184"/>
        <v>0</v>
      </c>
      <c r="AN489" s="17">
        <f t="shared" si="185"/>
        <v>0</v>
      </c>
    </row>
    <row r="490" spans="3:40" ht="12.75">
      <c r="C490" s="2">
        <f t="shared" si="175"/>
        <v>427</v>
      </c>
      <c r="D490" s="12">
        <f t="shared" si="172"/>
        <v>52413</v>
      </c>
      <c r="E490" s="12"/>
      <c r="F490" s="13">
        <f t="shared" si="176"/>
        <v>6.975974514118354E-09</v>
      </c>
      <c r="G490" s="13">
        <f t="shared" si="186"/>
        <v>2.9034052906690496E-09</v>
      </c>
      <c r="H490" s="13"/>
      <c r="I490" s="14">
        <f t="shared" si="187"/>
        <v>0</v>
      </c>
      <c r="J490" s="13">
        <f t="shared" si="188"/>
        <v>0</v>
      </c>
      <c r="K490" s="14"/>
      <c r="L490" s="14">
        <f t="shared" si="189"/>
        <v>3.9264519574388117E-11</v>
      </c>
      <c r="M490" s="13">
        <f t="shared" si="190"/>
        <v>1.6308327005650687E-11</v>
      </c>
      <c r="N490" s="14"/>
      <c r="O490" s="14">
        <f t="shared" si="177"/>
        <v>-3.9264519574388117E-11</v>
      </c>
      <c r="P490" s="13">
        <f t="shared" si="191"/>
        <v>-1.6308327005650687E-11</v>
      </c>
      <c r="R490" s="14">
        <f t="shared" si="192"/>
        <v>1306.2609009603311</v>
      </c>
      <c r="S490" s="13">
        <f t="shared" si="193"/>
        <v>543.6666666666666</v>
      </c>
      <c r="U490" s="14">
        <f t="shared" si="194"/>
        <v>1201.3435631149582</v>
      </c>
      <c r="V490" s="13">
        <f t="shared" si="195"/>
        <v>500</v>
      </c>
      <c r="X490" s="14">
        <f t="shared" si="196"/>
        <v>2883.2245514758997</v>
      </c>
      <c r="Y490" s="13">
        <f t="shared" si="197"/>
        <v>1200</v>
      </c>
      <c r="AA490" s="15">
        <f t="shared" si="151"/>
        <v>52413</v>
      </c>
      <c r="AB490" s="14">
        <f t="shared" si="178"/>
        <v>1156.3333333333335</v>
      </c>
      <c r="AC490" s="14">
        <f t="shared" si="179"/>
        <v>1156.3333333333171</v>
      </c>
      <c r="AE490" s="14">
        <f t="shared" si="198"/>
        <v>339.98174475665854</v>
      </c>
      <c r="AF490" s="14">
        <f t="shared" si="199"/>
        <v>339.9817447566537</v>
      </c>
      <c r="AH490" s="14">
        <f t="shared" si="180"/>
        <v>-161966.53269533432</v>
      </c>
      <c r="AI490" s="14">
        <f t="shared" si="181"/>
        <v>25838.129367841506</v>
      </c>
      <c r="AK490" s="16">
        <f t="shared" si="182"/>
        <v>0</v>
      </c>
      <c r="AL490" s="16">
        <f t="shared" si="183"/>
        <v>0</v>
      </c>
      <c r="AM490" s="17">
        <f t="shared" si="184"/>
        <v>0</v>
      </c>
      <c r="AN490" s="17">
        <f t="shared" si="185"/>
        <v>0</v>
      </c>
    </row>
    <row r="491" spans="3:40" ht="12.75">
      <c r="C491" s="2">
        <f t="shared" si="175"/>
        <v>428</v>
      </c>
      <c r="D491" s="12">
        <f t="shared" si="172"/>
        <v>52444</v>
      </c>
      <c r="E491" s="12"/>
      <c r="F491" s="13">
        <f t="shared" si="176"/>
        <v>7.0152390336927426E-09</v>
      </c>
      <c r="G491" s="13">
        <f t="shared" si="186"/>
        <v>2.9137453717603285E-09</v>
      </c>
      <c r="H491" s="13"/>
      <c r="I491" s="14">
        <f t="shared" si="187"/>
        <v>0</v>
      </c>
      <c r="J491" s="13">
        <f t="shared" si="188"/>
        <v>0</v>
      </c>
      <c r="K491" s="14"/>
      <c r="L491" s="14">
        <f t="shared" si="189"/>
        <v>3.948552131318279E-11</v>
      </c>
      <c r="M491" s="13">
        <f t="shared" si="190"/>
        <v>1.6366406883180518E-11</v>
      </c>
      <c r="N491" s="14"/>
      <c r="O491" s="14">
        <f t="shared" si="177"/>
        <v>-3.948552131318279E-11</v>
      </c>
      <c r="P491" s="13">
        <f t="shared" si="191"/>
        <v>-1.6366406883180518E-11</v>
      </c>
      <c r="R491" s="14">
        <f t="shared" si="192"/>
        <v>1308.951584542007</v>
      </c>
      <c r="S491" s="13">
        <f t="shared" si="193"/>
        <v>543.6666666666666</v>
      </c>
      <c r="U491" s="14">
        <f t="shared" si="194"/>
        <v>1203.8181341588047</v>
      </c>
      <c r="V491" s="13">
        <f t="shared" si="195"/>
        <v>500</v>
      </c>
      <c r="X491" s="14">
        <f t="shared" si="196"/>
        <v>2889.1635219811315</v>
      </c>
      <c r="Y491" s="13">
        <f t="shared" si="197"/>
        <v>1200</v>
      </c>
      <c r="AA491" s="15">
        <f t="shared" si="151"/>
        <v>52444</v>
      </c>
      <c r="AB491" s="14">
        <f t="shared" si="178"/>
        <v>1156.3333333333335</v>
      </c>
      <c r="AC491" s="14">
        <f t="shared" si="179"/>
        <v>1156.3333333333171</v>
      </c>
      <c r="AE491" s="14">
        <f t="shared" si="198"/>
        <v>339.0084857292225</v>
      </c>
      <c r="AF491" s="14">
        <f t="shared" si="199"/>
        <v>339.0084857292177</v>
      </c>
      <c r="AH491" s="14">
        <f t="shared" si="180"/>
        <v>-161627.5242096051</v>
      </c>
      <c r="AI491" s="14">
        <f t="shared" si="181"/>
        <v>26177.137853570723</v>
      </c>
      <c r="AK491" s="16">
        <f t="shared" si="182"/>
        <v>0</v>
      </c>
      <c r="AL491" s="16">
        <f t="shared" si="183"/>
        <v>0</v>
      </c>
      <c r="AM491" s="17">
        <f t="shared" si="184"/>
        <v>0</v>
      </c>
      <c r="AN491" s="17">
        <f t="shared" si="185"/>
        <v>0</v>
      </c>
    </row>
    <row r="492" spans="3:40" ht="12.75">
      <c r="C492" s="2">
        <f t="shared" si="175"/>
        <v>429</v>
      </c>
      <c r="D492" s="12">
        <f t="shared" si="172"/>
        <v>52475</v>
      </c>
      <c r="E492" s="12"/>
      <c r="F492" s="13">
        <f t="shared" si="176"/>
        <v>7.054724555005925E-09</v>
      </c>
      <c r="G492" s="13">
        <f t="shared" si="186"/>
        <v>2.9241222776370815E-09</v>
      </c>
      <c r="H492" s="13"/>
      <c r="I492" s="14">
        <f t="shared" si="187"/>
        <v>0</v>
      </c>
      <c r="J492" s="13">
        <f t="shared" si="188"/>
        <v>0</v>
      </c>
      <c r="K492" s="14"/>
      <c r="L492" s="14">
        <f t="shared" si="189"/>
        <v>3.970776696809002E-11</v>
      </c>
      <c r="M492" s="13">
        <f t="shared" si="190"/>
        <v>1.6424693604255532E-11</v>
      </c>
      <c r="N492" s="14"/>
      <c r="O492" s="14">
        <f t="shared" si="177"/>
        <v>-3.970776696809002E-11</v>
      </c>
      <c r="P492" s="13">
        <f t="shared" si="191"/>
        <v>-1.6424693604255532E-11</v>
      </c>
      <c r="R492" s="14">
        <f t="shared" si="192"/>
        <v>1311.6478104913149</v>
      </c>
      <c r="S492" s="13">
        <f t="shared" si="193"/>
        <v>543.6666666666666</v>
      </c>
      <c r="U492" s="14">
        <f t="shared" si="194"/>
        <v>1206.2978024138395</v>
      </c>
      <c r="V492" s="13">
        <f t="shared" si="195"/>
        <v>500</v>
      </c>
      <c r="X492" s="14">
        <f t="shared" si="196"/>
        <v>2895.114725793215</v>
      </c>
      <c r="Y492" s="13">
        <f t="shared" si="197"/>
        <v>1200</v>
      </c>
      <c r="AA492" s="15">
        <f t="shared" si="151"/>
        <v>52475</v>
      </c>
      <c r="AB492" s="14">
        <f t="shared" si="178"/>
        <v>1156.3333333333335</v>
      </c>
      <c r="AC492" s="14">
        <f t="shared" si="179"/>
        <v>1156.3333333333171</v>
      </c>
      <c r="AE492" s="14">
        <f t="shared" si="198"/>
        <v>338.03801283118617</v>
      </c>
      <c r="AF492" s="14">
        <f t="shared" si="199"/>
        <v>338.0380128311814</v>
      </c>
      <c r="AH492" s="14">
        <f t="shared" si="180"/>
        <v>-161289.4861967739</v>
      </c>
      <c r="AI492" s="14">
        <f t="shared" si="181"/>
        <v>26515.175866401903</v>
      </c>
      <c r="AK492" s="16">
        <f t="shared" si="182"/>
        <v>0</v>
      </c>
      <c r="AL492" s="16">
        <f t="shared" si="183"/>
        <v>0</v>
      </c>
      <c r="AM492" s="17">
        <f t="shared" si="184"/>
        <v>0</v>
      </c>
      <c r="AN492" s="17">
        <f t="shared" si="185"/>
        <v>0</v>
      </c>
    </row>
    <row r="493" spans="3:40" ht="12.75">
      <c r="C493" s="2">
        <f t="shared" si="175"/>
        <v>430</v>
      </c>
      <c r="D493" s="12">
        <f t="shared" si="172"/>
        <v>52505</v>
      </c>
      <c r="E493" s="12"/>
      <c r="F493" s="13">
        <f t="shared" si="176"/>
        <v>7.094432321974015E-09</v>
      </c>
      <c r="G493" s="13">
        <f t="shared" si="186"/>
        <v>2.934536139445749E-09</v>
      </c>
      <c r="H493" s="13"/>
      <c r="I493" s="14">
        <f t="shared" si="187"/>
        <v>0</v>
      </c>
      <c r="J493" s="13">
        <f t="shared" si="188"/>
        <v>0</v>
      </c>
      <c r="K493" s="14"/>
      <c r="L493" s="14">
        <f t="shared" si="189"/>
        <v>3.9931263540535696E-11</v>
      </c>
      <c r="M493" s="13">
        <f t="shared" si="190"/>
        <v>1.6483187905520745E-11</v>
      </c>
      <c r="N493" s="14"/>
      <c r="O493" s="14">
        <f t="shared" si="177"/>
        <v>-3.9931263540535696E-11</v>
      </c>
      <c r="P493" s="13">
        <f t="shared" si="191"/>
        <v>-1.6483187905520745E-11</v>
      </c>
      <c r="R493" s="14">
        <f t="shared" si="192"/>
        <v>1314.3495902246248</v>
      </c>
      <c r="S493" s="13">
        <f t="shared" si="193"/>
        <v>543.6666666666666</v>
      </c>
      <c r="U493" s="14">
        <f t="shared" si="194"/>
        <v>1208.7825783794833</v>
      </c>
      <c r="V493" s="13">
        <f t="shared" si="195"/>
        <v>500</v>
      </c>
      <c r="X493" s="14">
        <f t="shared" si="196"/>
        <v>2901.0781881107596</v>
      </c>
      <c r="Y493" s="13">
        <f t="shared" si="197"/>
        <v>1200</v>
      </c>
      <c r="AA493" s="15">
        <f t="shared" si="151"/>
        <v>52505</v>
      </c>
      <c r="AB493" s="14">
        <f t="shared" si="178"/>
        <v>1156.3333333333335</v>
      </c>
      <c r="AC493" s="14">
        <f t="shared" si="179"/>
        <v>1156.3333333333171</v>
      </c>
      <c r="AE493" s="14">
        <f t="shared" si="198"/>
        <v>337.0703180867522</v>
      </c>
      <c r="AF493" s="14">
        <f t="shared" si="199"/>
        <v>337.0703180867474</v>
      </c>
      <c r="AH493" s="14">
        <f t="shared" si="180"/>
        <v>-160952.41587868717</v>
      </c>
      <c r="AI493" s="14">
        <f t="shared" si="181"/>
        <v>26852.24618448865</v>
      </c>
      <c r="AK493" s="16">
        <f t="shared" si="182"/>
        <v>0</v>
      </c>
      <c r="AL493" s="16">
        <f t="shared" si="183"/>
        <v>0</v>
      </c>
      <c r="AM493" s="17">
        <f t="shared" si="184"/>
        <v>0</v>
      </c>
      <c r="AN493" s="17">
        <f t="shared" si="185"/>
        <v>0</v>
      </c>
    </row>
    <row r="494" spans="3:40" ht="12.75">
      <c r="C494" s="2">
        <f t="shared" si="175"/>
        <v>431</v>
      </c>
      <c r="D494" s="12">
        <f t="shared" si="172"/>
        <v>52536</v>
      </c>
      <c r="E494" s="12"/>
      <c r="F494" s="13">
        <f t="shared" si="176"/>
        <v>7.134363585514551E-09</v>
      </c>
      <c r="G494" s="13">
        <f t="shared" si="186"/>
        <v>2.9449870887998315E-09</v>
      </c>
      <c r="H494" s="13"/>
      <c r="I494" s="14">
        <f t="shared" si="187"/>
        <v>0</v>
      </c>
      <c r="J494" s="13">
        <f t="shared" si="188"/>
        <v>0</v>
      </c>
      <c r="K494" s="14"/>
      <c r="L494" s="14">
        <f t="shared" si="189"/>
        <v>4.015601807135346E-11</v>
      </c>
      <c r="M494" s="13">
        <f t="shared" si="190"/>
        <v>1.654189052624463E-11</v>
      </c>
      <c r="N494" s="14"/>
      <c r="O494" s="14">
        <f t="shared" si="177"/>
        <v>-4.015601807135346E-11</v>
      </c>
      <c r="P494" s="13">
        <f t="shared" si="191"/>
        <v>-1.654189052624463E-11</v>
      </c>
      <c r="R494" s="14">
        <f t="shared" si="192"/>
        <v>1317.0569351818226</v>
      </c>
      <c r="S494" s="13">
        <f t="shared" si="193"/>
        <v>543.6666666666666</v>
      </c>
      <c r="U494" s="14">
        <f t="shared" si="194"/>
        <v>1211.2724725767837</v>
      </c>
      <c r="V494" s="13">
        <f t="shared" si="195"/>
        <v>500</v>
      </c>
      <c r="X494" s="14">
        <f t="shared" si="196"/>
        <v>2907.0539341842805</v>
      </c>
      <c r="Y494" s="13">
        <f t="shared" si="197"/>
        <v>1200</v>
      </c>
      <c r="AA494" s="15">
        <f t="shared" si="151"/>
        <v>52536</v>
      </c>
      <c r="AB494" s="14">
        <f t="shared" si="178"/>
        <v>1156.3333333333335</v>
      </c>
      <c r="AC494" s="14">
        <f t="shared" si="179"/>
        <v>1156.333333333317</v>
      </c>
      <c r="AE494" s="14">
        <f t="shared" si="198"/>
        <v>336.10539354295497</v>
      </c>
      <c r="AF494" s="14">
        <f t="shared" si="199"/>
        <v>336.10539354295014</v>
      </c>
      <c r="AH494" s="14">
        <f t="shared" si="180"/>
        <v>-160616.3104851442</v>
      </c>
      <c r="AI494" s="14">
        <f t="shared" si="181"/>
        <v>27188.3515780316</v>
      </c>
      <c r="AK494" s="16">
        <f t="shared" si="182"/>
        <v>0</v>
      </c>
      <c r="AL494" s="16">
        <f t="shared" si="183"/>
        <v>0</v>
      </c>
      <c r="AM494" s="17">
        <f t="shared" si="184"/>
        <v>0</v>
      </c>
      <c r="AN494" s="17">
        <f t="shared" si="185"/>
        <v>0</v>
      </c>
    </row>
    <row r="495" spans="3:40" ht="12.75">
      <c r="C495" s="2">
        <f t="shared" si="175"/>
        <v>432</v>
      </c>
      <c r="D495" s="12">
        <f t="shared" si="172"/>
        <v>52566</v>
      </c>
      <c r="E495" s="12"/>
      <c r="F495" s="13">
        <f t="shared" si="176"/>
        <v>7.1745196035859045E-09</v>
      </c>
      <c r="G495" s="13">
        <f t="shared" si="186"/>
        <v>2.9554752577815523E-09</v>
      </c>
      <c r="H495" s="13"/>
      <c r="I495" s="14">
        <f t="shared" si="187"/>
        <v>0</v>
      </c>
      <c r="J495" s="13">
        <f t="shared" si="188"/>
        <v>0</v>
      </c>
      <c r="K495" s="14"/>
      <c r="L495" s="14">
        <f t="shared" si="189"/>
        <v>4.038203764100658E-11</v>
      </c>
      <c r="M495" s="13">
        <f t="shared" si="190"/>
        <v>1.6600802208328443E-11</v>
      </c>
      <c r="N495" s="14"/>
      <c r="O495" s="14">
        <f t="shared" si="177"/>
        <v>-4.038203764100658E-11</v>
      </c>
      <c r="P495" s="13">
        <f t="shared" si="191"/>
        <v>-1.6600802208328443E-11</v>
      </c>
      <c r="R495" s="14">
        <f t="shared" si="192"/>
        <v>1319.7698568263581</v>
      </c>
      <c r="S495" s="13">
        <f t="shared" si="193"/>
        <v>543.6666666666666</v>
      </c>
      <c r="U495" s="14">
        <f t="shared" si="194"/>
        <v>1213.7674955484595</v>
      </c>
      <c r="V495" s="13">
        <f t="shared" si="195"/>
        <v>500</v>
      </c>
      <c r="X495" s="14">
        <f t="shared" si="196"/>
        <v>2913.0419893163025</v>
      </c>
      <c r="Y495" s="13">
        <f t="shared" si="197"/>
        <v>1200</v>
      </c>
      <c r="AA495" s="15">
        <f t="shared" si="151"/>
        <v>52566</v>
      </c>
      <c r="AB495" s="14">
        <f t="shared" si="178"/>
        <v>1156.3333333333335</v>
      </c>
      <c r="AC495" s="14">
        <f t="shared" si="179"/>
        <v>1156.333333333317</v>
      </c>
      <c r="AE495" s="14">
        <f t="shared" si="198"/>
        <v>335.1432312695959</v>
      </c>
      <c r="AF495" s="14">
        <f t="shared" si="199"/>
        <v>335.1432312695911</v>
      </c>
      <c r="AH495" s="14">
        <f t="shared" si="180"/>
        <v>-160281.16725387462</v>
      </c>
      <c r="AI495" s="14">
        <f t="shared" si="181"/>
        <v>27523.49480930119</v>
      </c>
      <c r="AK495" s="16">
        <f t="shared" si="182"/>
        <v>0</v>
      </c>
      <c r="AL495" s="16">
        <f t="shared" si="183"/>
        <v>0</v>
      </c>
      <c r="AM495" s="17">
        <f t="shared" si="184"/>
        <v>0</v>
      </c>
      <c r="AN495" s="17">
        <f t="shared" si="185"/>
        <v>0</v>
      </c>
    </row>
    <row r="496" spans="3:40" ht="12.75">
      <c r="C496" s="2">
        <f t="shared" si="175"/>
        <v>433</v>
      </c>
      <c r="D496" s="12">
        <f t="shared" si="172"/>
        <v>52597</v>
      </c>
      <c r="E496" s="12"/>
      <c r="F496" s="13">
        <f t="shared" si="176"/>
        <v>7.214901641226911E-09</v>
      </c>
      <c r="G496" s="13">
        <f t="shared" si="186"/>
        <v>2.9660007789435237E-09</v>
      </c>
      <c r="H496" s="13"/>
      <c r="I496" s="14">
        <f t="shared" si="187"/>
        <v>0</v>
      </c>
      <c r="J496" s="13">
        <f t="shared" si="188"/>
        <v>0</v>
      </c>
      <c r="K496" s="14"/>
      <c r="L496" s="14">
        <f t="shared" si="189"/>
        <v>4.060932936981092E-11</v>
      </c>
      <c r="M496" s="13">
        <f t="shared" si="190"/>
        <v>1.665992369631571E-11</v>
      </c>
      <c r="N496" s="14"/>
      <c r="O496" s="14">
        <f t="shared" si="177"/>
        <v>-4.060932936981092E-11</v>
      </c>
      <c r="P496" s="13">
        <f t="shared" si="191"/>
        <v>-1.665992369631571E-11</v>
      </c>
      <c r="R496" s="14">
        <f t="shared" si="192"/>
        <v>1322.4883666452963</v>
      </c>
      <c r="S496" s="13">
        <f t="shared" si="193"/>
        <v>543.6666666666666</v>
      </c>
      <c r="U496" s="14">
        <f t="shared" si="194"/>
        <v>1216.2676578589483</v>
      </c>
      <c r="V496" s="13">
        <f t="shared" si="195"/>
        <v>500</v>
      </c>
      <c r="X496" s="14">
        <f t="shared" si="196"/>
        <v>2919.0423788614758</v>
      </c>
      <c r="Y496" s="13">
        <f t="shared" si="197"/>
        <v>1200</v>
      </c>
      <c r="AA496" s="15">
        <f t="shared" si="151"/>
        <v>52597</v>
      </c>
      <c r="AB496" s="14">
        <f t="shared" si="178"/>
        <v>1156.3333333333335</v>
      </c>
      <c r="AC496" s="14">
        <f t="shared" si="179"/>
        <v>1156.333333333317</v>
      </c>
      <c r="AE496" s="14">
        <f t="shared" si="198"/>
        <v>334.1838233591779</v>
      </c>
      <c r="AF496" s="14">
        <f t="shared" si="199"/>
        <v>334.1838233591731</v>
      </c>
      <c r="AH496" s="14">
        <f t="shared" si="180"/>
        <v>-159946.98343051545</v>
      </c>
      <c r="AI496" s="14">
        <f t="shared" si="181"/>
        <v>27857.678632660365</v>
      </c>
      <c r="AK496" s="16">
        <f t="shared" si="182"/>
        <v>0</v>
      </c>
      <c r="AL496" s="16">
        <f t="shared" si="183"/>
        <v>0</v>
      </c>
      <c r="AM496" s="17">
        <f t="shared" si="184"/>
        <v>0</v>
      </c>
      <c r="AN496" s="17">
        <f t="shared" si="185"/>
        <v>0</v>
      </c>
    </row>
    <row r="497" spans="3:40" ht="12.75">
      <c r="C497" s="2">
        <f t="shared" si="175"/>
        <v>434</v>
      </c>
      <c r="D497" s="12">
        <f t="shared" si="172"/>
        <v>52628</v>
      </c>
      <c r="E497" s="12"/>
      <c r="F497" s="13">
        <f t="shared" si="176"/>
        <v>7.255510970596722E-09</v>
      </c>
      <c r="G497" s="13">
        <f t="shared" si="186"/>
        <v>2.9765637853104427E-09</v>
      </c>
      <c r="H497" s="13"/>
      <c r="I497" s="14">
        <f t="shared" si="187"/>
        <v>0</v>
      </c>
      <c r="J497" s="13">
        <f t="shared" si="188"/>
        <v>0</v>
      </c>
      <c r="K497" s="14"/>
      <c r="L497" s="14">
        <f t="shared" si="189"/>
        <v>4.083790041815932E-11</v>
      </c>
      <c r="M497" s="13">
        <f t="shared" si="190"/>
        <v>1.671925573740142E-11</v>
      </c>
      <c r="N497" s="14"/>
      <c r="O497" s="14">
        <f t="shared" si="177"/>
        <v>-4.083790041815932E-11</v>
      </c>
      <c r="P497" s="13">
        <f t="shared" si="191"/>
        <v>-1.671925573740142E-11</v>
      </c>
      <c r="R497" s="14">
        <f t="shared" si="192"/>
        <v>1325.2124761493556</v>
      </c>
      <c r="S497" s="13">
        <f t="shared" si="193"/>
        <v>543.6666666666666</v>
      </c>
      <c r="U497" s="14">
        <f t="shared" si="194"/>
        <v>1218.7729700944412</v>
      </c>
      <c r="V497" s="13">
        <f t="shared" si="195"/>
        <v>500</v>
      </c>
      <c r="X497" s="14">
        <f t="shared" si="196"/>
        <v>2925.055128226659</v>
      </c>
      <c r="Y497" s="13">
        <f t="shared" si="197"/>
        <v>1200</v>
      </c>
      <c r="AA497" s="15">
        <f t="shared" si="151"/>
        <v>52628</v>
      </c>
      <c r="AB497" s="14">
        <f t="shared" si="178"/>
        <v>1156.3333333333335</v>
      </c>
      <c r="AC497" s="14">
        <f t="shared" si="179"/>
        <v>1156.3333333333167</v>
      </c>
      <c r="AE497" s="14">
        <f t="shared" si="198"/>
        <v>333.2271619268406</v>
      </c>
      <c r="AF497" s="14">
        <f t="shared" si="199"/>
        <v>333.2271619268358</v>
      </c>
      <c r="AH497" s="14">
        <f t="shared" si="180"/>
        <v>-159613.75626858862</v>
      </c>
      <c r="AI497" s="14">
        <f t="shared" si="181"/>
        <v>28190.9057945872</v>
      </c>
      <c r="AK497" s="16">
        <f t="shared" si="182"/>
        <v>0</v>
      </c>
      <c r="AL497" s="16">
        <f t="shared" si="183"/>
        <v>0</v>
      </c>
      <c r="AM497" s="17">
        <f t="shared" si="184"/>
        <v>0</v>
      </c>
      <c r="AN497" s="17">
        <f t="shared" si="185"/>
        <v>0</v>
      </c>
    </row>
    <row r="498" spans="3:40" ht="12.75">
      <c r="C498" s="2">
        <f t="shared" si="175"/>
        <v>435</v>
      </c>
      <c r="D498" s="12">
        <f t="shared" si="172"/>
        <v>52657</v>
      </c>
      <c r="E498" s="12"/>
      <c r="F498" s="13">
        <f t="shared" si="176"/>
        <v>7.296348871014882E-09</v>
      </c>
      <c r="G498" s="13">
        <f t="shared" si="186"/>
        <v>2.9871644103807316E-09</v>
      </c>
      <c r="H498" s="13"/>
      <c r="I498" s="14">
        <f t="shared" si="187"/>
        <v>0</v>
      </c>
      <c r="J498" s="13">
        <f t="shared" si="188"/>
        <v>0</v>
      </c>
      <c r="K498" s="14"/>
      <c r="L498" s="14">
        <f t="shared" si="189"/>
        <v>4.1067757986747124E-11</v>
      </c>
      <c r="M498" s="13">
        <f t="shared" si="190"/>
        <v>1.6778799081441654E-11</v>
      </c>
      <c r="N498" s="14"/>
      <c r="O498" s="14">
        <f t="shared" si="177"/>
        <v>-4.1067757986747124E-11</v>
      </c>
      <c r="P498" s="13">
        <f t="shared" si="191"/>
        <v>-1.6778799081441654E-11</v>
      </c>
      <c r="R498" s="14">
        <f t="shared" si="192"/>
        <v>1327.942196872976</v>
      </c>
      <c r="S498" s="13">
        <f t="shared" si="193"/>
        <v>543.6666666666666</v>
      </c>
      <c r="U498" s="14">
        <f t="shared" si="194"/>
        <v>1221.2834428629455</v>
      </c>
      <c r="V498" s="13">
        <f t="shared" si="195"/>
        <v>500</v>
      </c>
      <c r="X498" s="14">
        <f t="shared" si="196"/>
        <v>2931.0802628710694</v>
      </c>
      <c r="Y498" s="13">
        <f t="shared" si="197"/>
        <v>1200</v>
      </c>
      <c r="AA498" s="15">
        <f t="shared" si="151"/>
        <v>52657</v>
      </c>
      <c r="AB498" s="14">
        <f t="shared" si="178"/>
        <v>1156.3333333333335</v>
      </c>
      <c r="AC498" s="14">
        <f t="shared" si="179"/>
        <v>1156.3333333333167</v>
      </c>
      <c r="AE498" s="14">
        <f t="shared" si="198"/>
        <v>332.2732391102954</v>
      </c>
      <c r="AF498" s="14">
        <f t="shared" si="199"/>
        <v>332.27323911029055</v>
      </c>
      <c r="AH498" s="14">
        <f t="shared" si="180"/>
        <v>-159281.48302947832</v>
      </c>
      <c r="AI498" s="14">
        <f t="shared" si="181"/>
        <v>28523.179033697492</v>
      </c>
      <c r="AK498" s="16">
        <f t="shared" si="182"/>
        <v>0</v>
      </c>
      <c r="AL498" s="16">
        <f t="shared" si="183"/>
        <v>0</v>
      </c>
      <c r="AM498" s="17">
        <f t="shared" si="184"/>
        <v>0</v>
      </c>
      <c r="AN498" s="17">
        <f t="shared" si="185"/>
        <v>0</v>
      </c>
    </row>
    <row r="499" spans="3:40" ht="12.75">
      <c r="C499" s="2">
        <f t="shared" si="175"/>
        <v>436</v>
      </c>
      <c r="D499" s="12">
        <f t="shared" si="172"/>
        <v>52688</v>
      </c>
      <c r="E499" s="12"/>
      <c r="F499" s="13">
        <f t="shared" si="176"/>
        <v>7.337416629001629E-09</v>
      </c>
      <c r="G499" s="13">
        <f t="shared" si="186"/>
        <v>2.997802788128263E-09</v>
      </c>
      <c r="H499" s="13"/>
      <c r="I499" s="14">
        <f t="shared" si="187"/>
        <v>0</v>
      </c>
      <c r="J499" s="13">
        <f t="shared" si="188"/>
        <v>0</v>
      </c>
      <c r="K499" s="14"/>
      <c r="L499" s="14">
        <f t="shared" si="189"/>
        <v>4.1298909316799065E-11</v>
      </c>
      <c r="M499" s="13">
        <f t="shared" si="190"/>
        <v>1.6838554480963022E-11</v>
      </c>
      <c r="N499" s="14"/>
      <c r="O499" s="14">
        <f t="shared" si="177"/>
        <v>-4.1298909316799065E-11</v>
      </c>
      <c r="P499" s="13">
        <f t="shared" si="191"/>
        <v>-1.6838554480963022E-11</v>
      </c>
      <c r="R499" s="14">
        <f t="shared" si="192"/>
        <v>1330.67754037435</v>
      </c>
      <c r="S499" s="13">
        <f t="shared" si="193"/>
        <v>543.6666666666666</v>
      </c>
      <c r="U499" s="14">
        <f t="shared" si="194"/>
        <v>1223.7990867943133</v>
      </c>
      <c r="V499" s="13">
        <f t="shared" si="195"/>
        <v>500</v>
      </c>
      <c r="X499" s="14">
        <f t="shared" si="196"/>
        <v>2937.117808306352</v>
      </c>
      <c r="Y499" s="13">
        <f t="shared" si="197"/>
        <v>1200</v>
      </c>
      <c r="AA499" s="15">
        <f t="shared" si="151"/>
        <v>52688</v>
      </c>
      <c r="AB499" s="14">
        <f t="shared" si="178"/>
        <v>1156.3333333333335</v>
      </c>
      <c r="AC499" s="14">
        <f t="shared" si="179"/>
        <v>1156.3333333333167</v>
      </c>
      <c r="AE499" s="14">
        <f t="shared" si="198"/>
        <v>331.32204706976097</v>
      </c>
      <c r="AF499" s="14">
        <f t="shared" si="199"/>
        <v>331.32204706975614</v>
      </c>
      <c r="AH499" s="14">
        <f t="shared" si="180"/>
        <v>-158950.16098240856</v>
      </c>
      <c r="AI499" s="14">
        <f t="shared" si="181"/>
        <v>28854.501080767248</v>
      </c>
      <c r="AK499" s="16">
        <f t="shared" si="182"/>
        <v>0</v>
      </c>
      <c r="AL499" s="16">
        <f t="shared" si="183"/>
        <v>0</v>
      </c>
      <c r="AM499" s="17">
        <f t="shared" si="184"/>
        <v>0</v>
      </c>
      <c r="AN499" s="17">
        <f t="shared" si="185"/>
        <v>0</v>
      </c>
    </row>
    <row r="500" spans="3:40" ht="12.75">
      <c r="C500" s="2">
        <f t="shared" si="175"/>
        <v>437</v>
      </c>
      <c r="D500" s="12">
        <f t="shared" si="172"/>
        <v>52718</v>
      </c>
      <c r="E500" s="12"/>
      <c r="F500" s="13">
        <f t="shared" si="176"/>
        <v>7.3787155383184286E-09</v>
      </c>
      <c r="G500" s="13">
        <f t="shared" si="186"/>
        <v>3.008479053004037E-09</v>
      </c>
      <c r="H500" s="13"/>
      <c r="I500" s="14">
        <f t="shared" si="187"/>
        <v>0</v>
      </c>
      <c r="J500" s="13">
        <f t="shared" si="188"/>
        <v>0</v>
      </c>
      <c r="K500" s="14"/>
      <c r="L500" s="14">
        <f t="shared" si="189"/>
        <v>4.153136169029735E-11</v>
      </c>
      <c r="M500" s="13">
        <f t="shared" si="190"/>
        <v>1.6898522691172133E-11</v>
      </c>
      <c r="N500" s="14"/>
      <c r="O500" s="14">
        <f t="shared" si="177"/>
        <v>-4.153136169029735E-11</v>
      </c>
      <c r="P500" s="13">
        <f t="shared" si="191"/>
        <v>-1.6898522691172133E-11</v>
      </c>
      <c r="R500" s="14">
        <f t="shared" si="192"/>
        <v>1333.4185182354786</v>
      </c>
      <c r="S500" s="13">
        <f t="shared" si="193"/>
        <v>543.6666666666666</v>
      </c>
      <c r="U500" s="14">
        <f t="shared" si="194"/>
        <v>1226.319912540293</v>
      </c>
      <c r="V500" s="13">
        <f t="shared" si="195"/>
        <v>500</v>
      </c>
      <c r="X500" s="14">
        <f t="shared" si="196"/>
        <v>2943.1677900967034</v>
      </c>
      <c r="Y500" s="13">
        <f t="shared" si="197"/>
        <v>1200</v>
      </c>
      <c r="AA500" s="15">
        <f t="shared" si="151"/>
        <v>52718</v>
      </c>
      <c r="AB500" s="14">
        <f t="shared" si="178"/>
        <v>1156.3333333333335</v>
      </c>
      <c r="AC500" s="14">
        <f t="shared" si="179"/>
        <v>1156.3333333333167</v>
      </c>
      <c r="AE500" s="14">
        <f t="shared" si="198"/>
        <v>330.37357798789884</v>
      </c>
      <c r="AF500" s="14">
        <f t="shared" si="199"/>
        <v>330.373577987894</v>
      </c>
      <c r="AH500" s="14">
        <f t="shared" si="180"/>
        <v>-158619.78740442067</v>
      </c>
      <c r="AI500" s="14">
        <f t="shared" si="181"/>
        <v>29184.874658755143</v>
      </c>
      <c r="AK500" s="16">
        <f t="shared" si="182"/>
        <v>0</v>
      </c>
      <c r="AL500" s="16">
        <f t="shared" si="183"/>
        <v>0</v>
      </c>
      <c r="AM500" s="17">
        <f t="shared" si="184"/>
        <v>0</v>
      </c>
      <c r="AN500" s="17">
        <f t="shared" si="185"/>
        <v>0</v>
      </c>
    </row>
    <row r="501" spans="3:40" ht="12.75">
      <c r="C501" s="2">
        <f t="shared" si="175"/>
        <v>438</v>
      </c>
      <c r="D501" s="12">
        <f t="shared" si="172"/>
        <v>52749</v>
      </c>
      <c r="E501" s="12"/>
      <c r="F501" s="13">
        <f t="shared" si="176"/>
        <v>7.420246900008726E-09</v>
      </c>
      <c r="G501" s="13">
        <f t="shared" si="186"/>
        <v>3.019193339937884E-09</v>
      </c>
      <c r="H501" s="13"/>
      <c r="I501" s="14">
        <f t="shared" si="187"/>
        <v>0</v>
      </c>
      <c r="J501" s="13">
        <f t="shared" si="188"/>
        <v>0</v>
      </c>
      <c r="K501" s="14"/>
      <c r="L501" s="14">
        <f t="shared" si="189"/>
        <v>4.1765122430211076E-11</v>
      </c>
      <c r="M501" s="13">
        <f t="shared" si="190"/>
        <v>1.695870446996515E-11</v>
      </c>
      <c r="N501" s="14"/>
      <c r="O501" s="14">
        <f t="shared" si="177"/>
        <v>-4.1765122430211076E-11</v>
      </c>
      <c r="P501" s="13">
        <f t="shared" si="191"/>
        <v>-1.695870446996515E-11</v>
      </c>
      <c r="R501" s="14">
        <f t="shared" si="192"/>
        <v>1336.16514206222</v>
      </c>
      <c r="S501" s="13">
        <f t="shared" si="193"/>
        <v>543.6666666666666</v>
      </c>
      <c r="U501" s="14">
        <f t="shared" si="194"/>
        <v>1228.8459307745738</v>
      </c>
      <c r="V501" s="13">
        <f t="shared" si="195"/>
        <v>500</v>
      </c>
      <c r="X501" s="14">
        <f t="shared" si="196"/>
        <v>2949.230233858977</v>
      </c>
      <c r="Y501" s="13">
        <f t="shared" si="197"/>
        <v>1200</v>
      </c>
      <c r="AA501" s="15">
        <f t="shared" si="151"/>
        <v>52749</v>
      </c>
      <c r="AB501" s="14">
        <f t="shared" si="178"/>
        <v>1156.3333333333335</v>
      </c>
      <c r="AC501" s="14">
        <f t="shared" si="179"/>
        <v>1156.3333333333164</v>
      </c>
      <c r="AE501" s="14">
        <f t="shared" si="198"/>
        <v>329.4278240697487</v>
      </c>
      <c r="AF501" s="14">
        <f t="shared" si="199"/>
        <v>329.42782406974385</v>
      </c>
      <c r="AH501" s="14">
        <f t="shared" si="180"/>
        <v>-158290.35958035092</v>
      </c>
      <c r="AI501" s="14">
        <f t="shared" si="181"/>
        <v>29514.302482824885</v>
      </c>
      <c r="AK501" s="16">
        <f t="shared" si="182"/>
        <v>0</v>
      </c>
      <c r="AL501" s="16">
        <f t="shared" si="183"/>
        <v>0</v>
      </c>
      <c r="AM501" s="17">
        <f t="shared" si="184"/>
        <v>0</v>
      </c>
      <c r="AN501" s="17">
        <f t="shared" si="185"/>
        <v>0</v>
      </c>
    </row>
    <row r="502" spans="3:40" ht="12.75">
      <c r="C502" s="2">
        <f t="shared" si="175"/>
        <v>439</v>
      </c>
      <c r="D502" s="12">
        <f t="shared" si="172"/>
        <v>52779</v>
      </c>
      <c r="E502" s="12"/>
      <c r="F502" s="13">
        <f t="shared" si="176"/>
        <v>7.462012022438937E-09</v>
      </c>
      <c r="G502" s="13">
        <f t="shared" si="186"/>
        <v>3.0299457843401642E-09</v>
      </c>
      <c r="H502" s="13"/>
      <c r="I502" s="14">
        <f t="shared" si="187"/>
        <v>0</v>
      </c>
      <c r="J502" s="13">
        <f t="shared" si="188"/>
        <v>0</v>
      </c>
      <c r="K502" s="14"/>
      <c r="L502" s="14">
        <f t="shared" si="189"/>
        <v>4.2000198900726974E-11</v>
      </c>
      <c r="M502" s="13">
        <f t="shared" si="190"/>
        <v>1.701910057793741E-11</v>
      </c>
      <c r="N502" s="14"/>
      <c r="O502" s="14">
        <f t="shared" si="177"/>
        <v>-4.2000198900726974E-11</v>
      </c>
      <c r="P502" s="13">
        <f t="shared" si="191"/>
        <v>-1.701910057793741E-11</v>
      </c>
      <c r="R502" s="14">
        <f t="shared" si="192"/>
        <v>1338.9174234843392</v>
      </c>
      <c r="S502" s="13">
        <f t="shared" si="193"/>
        <v>543.6666666666666</v>
      </c>
      <c r="U502" s="14">
        <f t="shared" si="194"/>
        <v>1231.377152192832</v>
      </c>
      <c r="V502" s="13">
        <f t="shared" si="195"/>
        <v>500</v>
      </c>
      <c r="X502" s="14">
        <f t="shared" si="196"/>
        <v>2955.305165262797</v>
      </c>
      <c r="Y502" s="13">
        <f t="shared" si="197"/>
        <v>1200</v>
      </c>
      <c r="AA502" s="15">
        <f t="shared" si="151"/>
        <v>52779</v>
      </c>
      <c r="AB502" s="14">
        <f t="shared" si="178"/>
        <v>1156.3333333333335</v>
      </c>
      <c r="AC502" s="14">
        <f t="shared" si="179"/>
        <v>1156.3333333333164</v>
      </c>
      <c r="AE502" s="14">
        <f t="shared" si="198"/>
        <v>328.4847775426653</v>
      </c>
      <c r="AF502" s="14">
        <f t="shared" si="199"/>
        <v>328.4847775426605</v>
      </c>
      <c r="AH502" s="14">
        <f t="shared" si="180"/>
        <v>-157961.87480280825</v>
      </c>
      <c r="AI502" s="14">
        <f t="shared" si="181"/>
        <v>29842.787260367546</v>
      </c>
      <c r="AK502" s="16">
        <f t="shared" si="182"/>
        <v>0</v>
      </c>
      <c r="AL502" s="16">
        <f t="shared" si="183"/>
        <v>0</v>
      </c>
      <c r="AM502" s="17">
        <f t="shared" si="184"/>
        <v>0</v>
      </c>
      <c r="AN502" s="17">
        <f t="shared" si="185"/>
        <v>0</v>
      </c>
    </row>
    <row r="503" spans="3:40" ht="12.75">
      <c r="C503" s="2">
        <f t="shared" si="175"/>
        <v>440</v>
      </c>
      <c r="D503" s="12">
        <f t="shared" si="172"/>
        <v>52810</v>
      </c>
      <c r="E503" s="12"/>
      <c r="F503" s="13">
        <f t="shared" si="176"/>
        <v>7.504012221339663E-09</v>
      </c>
      <c r="G503" s="13">
        <f t="shared" si="186"/>
        <v>3.0407365221034874E-09</v>
      </c>
      <c r="H503" s="13"/>
      <c r="I503" s="14">
        <f t="shared" si="187"/>
        <v>0</v>
      </c>
      <c r="J503" s="13">
        <f t="shared" si="188"/>
        <v>0</v>
      </c>
      <c r="K503" s="14"/>
      <c r="L503" s="14">
        <f t="shared" si="189"/>
        <v>4.223659850748129E-11</v>
      </c>
      <c r="M503" s="13">
        <f t="shared" si="190"/>
        <v>1.7079711778392975E-11</v>
      </c>
      <c r="N503" s="14"/>
      <c r="O503" s="14">
        <f t="shared" si="177"/>
        <v>-4.223659850748129E-11</v>
      </c>
      <c r="P503" s="13">
        <f t="shared" si="191"/>
        <v>-1.7079711778392975E-11</v>
      </c>
      <c r="R503" s="14">
        <f t="shared" si="192"/>
        <v>1341.675374155557</v>
      </c>
      <c r="S503" s="13">
        <f t="shared" si="193"/>
        <v>543.6666666666666</v>
      </c>
      <c r="U503" s="14">
        <f t="shared" si="194"/>
        <v>1233.9135875127747</v>
      </c>
      <c r="V503" s="13">
        <f t="shared" si="195"/>
        <v>500</v>
      </c>
      <c r="X503" s="14">
        <f t="shared" si="196"/>
        <v>2961.3926100306594</v>
      </c>
      <c r="Y503" s="13">
        <f t="shared" si="197"/>
        <v>1200</v>
      </c>
      <c r="AA503" s="15">
        <f t="shared" si="151"/>
        <v>52810</v>
      </c>
      <c r="AB503" s="14">
        <f t="shared" si="178"/>
        <v>1156.3333333333335</v>
      </c>
      <c r="AC503" s="14">
        <f t="shared" si="179"/>
        <v>1156.3333333333164</v>
      </c>
      <c r="AE503" s="14">
        <f t="shared" si="198"/>
        <v>327.54443065625367</v>
      </c>
      <c r="AF503" s="14">
        <f t="shared" si="199"/>
        <v>327.54443065624884</v>
      </c>
      <c r="AH503" s="14">
        <f t="shared" si="180"/>
        <v>-157634.330372152</v>
      </c>
      <c r="AI503" s="14">
        <f t="shared" si="181"/>
        <v>30170.331691023795</v>
      </c>
      <c r="AK503" s="16">
        <f t="shared" si="182"/>
        <v>0</v>
      </c>
      <c r="AL503" s="16">
        <f t="shared" si="183"/>
        <v>0</v>
      </c>
      <c r="AM503" s="17">
        <f t="shared" si="184"/>
        <v>0</v>
      </c>
      <c r="AN503" s="17">
        <f t="shared" si="185"/>
        <v>0</v>
      </c>
    </row>
    <row r="504" spans="3:40" ht="12.75">
      <c r="C504" s="2">
        <f t="shared" si="175"/>
        <v>441</v>
      </c>
      <c r="D504" s="12">
        <f t="shared" si="172"/>
        <v>52841</v>
      </c>
      <c r="E504" s="12"/>
      <c r="F504" s="13">
        <f t="shared" si="176"/>
        <v>7.546248819847143E-09</v>
      </c>
      <c r="G504" s="13">
        <f t="shared" si="186"/>
        <v>3.051565689604424E-09</v>
      </c>
      <c r="H504" s="13"/>
      <c r="I504" s="14">
        <f t="shared" si="187"/>
        <v>0</v>
      </c>
      <c r="J504" s="13">
        <f t="shared" si="188"/>
        <v>0</v>
      </c>
      <c r="K504" s="14"/>
      <c r="L504" s="14">
        <f t="shared" si="189"/>
        <v>4.247432869779322E-11</v>
      </c>
      <c r="M504" s="13">
        <f t="shared" si="190"/>
        <v>1.7140538837354332E-11</v>
      </c>
      <c r="N504" s="14"/>
      <c r="O504" s="14">
        <f t="shared" si="177"/>
        <v>-4.247432869779322E-11</v>
      </c>
      <c r="P504" s="13">
        <f t="shared" si="191"/>
        <v>-1.7140538837354332E-11</v>
      </c>
      <c r="R504" s="14">
        <f t="shared" si="192"/>
        <v>1344.4390057535975</v>
      </c>
      <c r="S504" s="13">
        <f t="shared" si="193"/>
        <v>543.6666666666666</v>
      </c>
      <c r="U504" s="14">
        <f t="shared" si="194"/>
        <v>1236.4552474741854</v>
      </c>
      <c r="V504" s="13">
        <f t="shared" si="195"/>
        <v>500</v>
      </c>
      <c r="X504" s="14">
        <f t="shared" si="196"/>
        <v>2967.492593938045</v>
      </c>
      <c r="Y504" s="13">
        <f t="shared" si="197"/>
        <v>1200</v>
      </c>
      <c r="AA504" s="15">
        <f t="shared" si="151"/>
        <v>52841</v>
      </c>
      <c r="AB504" s="14">
        <f t="shared" si="178"/>
        <v>1156.3333333333335</v>
      </c>
      <c r="AC504" s="14">
        <f t="shared" si="179"/>
        <v>1156.3333333333164</v>
      </c>
      <c r="AE504" s="14">
        <f t="shared" si="198"/>
        <v>326.60677568230557</v>
      </c>
      <c r="AF504" s="14">
        <f t="shared" si="199"/>
        <v>326.60677568230074</v>
      </c>
      <c r="AH504" s="14">
        <f t="shared" si="180"/>
        <v>-157307.7235964697</v>
      </c>
      <c r="AI504" s="14">
        <f t="shared" si="181"/>
        <v>30496.938466706095</v>
      </c>
      <c r="AK504" s="16">
        <f t="shared" si="182"/>
        <v>0</v>
      </c>
      <c r="AL504" s="16">
        <f t="shared" si="183"/>
        <v>0</v>
      </c>
      <c r="AM504" s="17">
        <f t="shared" si="184"/>
        <v>0</v>
      </c>
      <c r="AN504" s="17">
        <f t="shared" si="185"/>
        <v>0</v>
      </c>
    </row>
    <row r="505" spans="3:40" ht="12.75">
      <c r="C505" s="2">
        <f aca="true" t="shared" si="200" ref="C505:C540">C504+1</f>
        <v>442</v>
      </c>
      <c r="D505" s="12">
        <f t="shared" si="172"/>
        <v>52871</v>
      </c>
      <c r="E505" s="12"/>
      <c r="F505" s="13">
        <f aca="true" t="shared" si="201" ref="F505:F540">F504-I504+L504</f>
        <v>7.588723148544936E-09</v>
      </c>
      <c r="G505" s="13">
        <f t="shared" si="186"/>
        <v>3.062433423705233E-09</v>
      </c>
      <c r="H505" s="13"/>
      <c r="I505" s="14">
        <f t="shared" si="187"/>
        <v>0</v>
      </c>
      <c r="J505" s="13">
        <f t="shared" si="188"/>
        <v>0</v>
      </c>
      <c r="K505" s="14"/>
      <c r="L505" s="14">
        <f t="shared" si="189"/>
        <v>4.271339696089944E-11</v>
      </c>
      <c r="M505" s="13">
        <f t="shared" si="190"/>
        <v>1.7201582523572048E-11</v>
      </c>
      <c r="N505" s="14"/>
      <c r="O505" s="14">
        <f aca="true" t="shared" si="202" ref="O505:O540">I505-L505</f>
        <v>-4.271339696089944E-11</v>
      </c>
      <c r="P505" s="13">
        <f t="shared" si="191"/>
        <v>-1.7201582523572048E-11</v>
      </c>
      <c r="R505" s="14">
        <f t="shared" si="192"/>
        <v>1347.2083299802403</v>
      </c>
      <c r="S505" s="13">
        <f t="shared" si="193"/>
        <v>543.6666666666666</v>
      </c>
      <c r="U505" s="14">
        <f t="shared" si="194"/>
        <v>1239.0021428389703</v>
      </c>
      <c r="V505" s="13">
        <f t="shared" si="195"/>
        <v>500</v>
      </c>
      <c r="X505" s="14">
        <f t="shared" si="196"/>
        <v>2973.605142813529</v>
      </c>
      <c r="Y505" s="13">
        <f t="shared" si="197"/>
        <v>1200</v>
      </c>
      <c r="AA505" s="15">
        <f t="shared" si="151"/>
        <v>52871</v>
      </c>
      <c r="AB505" s="14">
        <f aca="true" t="shared" si="203" ref="AB505:AB540">-J505-S505+V505+Y505</f>
        <v>1156.3333333333335</v>
      </c>
      <c r="AC505" s="14">
        <f aca="true" t="shared" si="204" ref="AC505:AC540">AB505+P505</f>
        <v>1156.3333333333162</v>
      </c>
      <c r="AE505" s="14">
        <f t="shared" si="198"/>
        <v>325.67180491473636</v>
      </c>
      <c r="AF505" s="14">
        <f t="shared" si="199"/>
        <v>325.67180491473147</v>
      </c>
      <c r="AH505" s="14">
        <f aca="true" t="shared" si="205" ref="AH505:AH540">AH504+AE505</f>
        <v>-156982.05179155496</v>
      </c>
      <c r="AI505" s="14">
        <f aca="true" t="shared" si="206" ref="AI505:AI540">AI504+AF505</f>
        <v>30822.610271620826</v>
      </c>
      <c r="AK505" s="16">
        <f aca="true" t="shared" si="207" ref="AK505:AK540">IF(AND(AH505&gt;0,AH504&lt;0),1,0)</f>
        <v>0</v>
      </c>
      <c r="AL505" s="16">
        <f aca="true" t="shared" si="208" ref="AL505:AL540">IF(AND(AI505&gt;0,AI504&lt;0),1,0)</f>
        <v>0</v>
      </c>
      <c r="AM505" s="17">
        <f aca="true" t="shared" si="209" ref="AM505:AM540">IF(AK505=1,$D505,0)</f>
        <v>0</v>
      </c>
      <c r="AN505" s="17">
        <f aca="true" t="shared" si="210" ref="AN505:AN540">IF(AL505=1,$D505,0)</f>
        <v>0</v>
      </c>
    </row>
    <row r="506" spans="3:40" ht="12.75">
      <c r="C506" s="2">
        <f t="shared" si="200"/>
        <v>443</v>
      </c>
      <c r="D506" s="12">
        <f t="shared" si="172"/>
        <v>52902</v>
      </c>
      <c r="E506" s="12"/>
      <c r="F506" s="13">
        <f t="shared" si="201"/>
        <v>7.631436545505835E-09</v>
      </c>
      <c r="G506" s="13">
        <f t="shared" si="186"/>
        <v>3.0733398617555877E-09</v>
      </c>
      <c r="H506" s="13"/>
      <c r="I506" s="14">
        <f t="shared" si="187"/>
        <v>0</v>
      </c>
      <c r="J506" s="13">
        <f t="shared" si="188"/>
        <v>0</v>
      </c>
      <c r="K506" s="14"/>
      <c r="L506" s="14">
        <f t="shared" si="189"/>
        <v>4.295381082819003E-11</v>
      </c>
      <c r="M506" s="13">
        <f t="shared" si="190"/>
        <v>1.7262843608534482E-11</v>
      </c>
      <c r="N506" s="14"/>
      <c r="O506" s="14">
        <f t="shared" si="202"/>
        <v>-4.295381082819003E-11</v>
      </c>
      <c r="P506" s="13">
        <f t="shared" si="191"/>
        <v>-1.7262843608534482E-11</v>
      </c>
      <c r="R506" s="14">
        <f t="shared" si="192"/>
        <v>1349.983358561368</v>
      </c>
      <c r="S506" s="13">
        <f t="shared" si="193"/>
        <v>543.6666666666666</v>
      </c>
      <c r="U506" s="14">
        <f t="shared" si="194"/>
        <v>1241.554284391203</v>
      </c>
      <c r="V506" s="13">
        <f t="shared" si="195"/>
        <v>500</v>
      </c>
      <c r="X506" s="14">
        <f t="shared" si="196"/>
        <v>2979.7302825388874</v>
      </c>
      <c r="Y506" s="13">
        <f t="shared" si="197"/>
        <v>1200</v>
      </c>
      <c r="AA506" s="15">
        <f t="shared" si="151"/>
        <v>52902</v>
      </c>
      <c r="AB506" s="14">
        <f t="shared" si="203"/>
        <v>1156.3333333333335</v>
      </c>
      <c r="AC506" s="14">
        <f t="shared" si="204"/>
        <v>1156.3333333333162</v>
      </c>
      <c r="AE506" s="14">
        <f t="shared" si="198"/>
        <v>324.73951066952174</v>
      </c>
      <c r="AF506" s="14">
        <f t="shared" si="199"/>
        <v>324.73951066951685</v>
      </c>
      <c r="AH506" s="14">
        <f t="shared" si="205"/>
        <v>-156657.31228088544</v>
      </c>
      <c r="AI506" s="14">
        <f t="shared" si="206"/>
        <v>31147.349782290345</v>
      </c>
      <c r="AK506" s="16">
        <f t="shared" si="207"/>
        <v>0</v>
      </c>
      <c r="AL506" s="16">
        <f t="shared" si="208"/>
        <v>0</v>
      </c>
      <c r="AM506" s="17">
        <f t="shared" si="209"/>
        <v>0</v>
      </c>
      <c r="AN506" s="17">
        <f t="shared" si="210"/>
        <v>0</v>
      </c>
    </row>
    <row r="507" spans="3:40" ht="12.75">
      <c r="C507" s="2">
        <f t="shared" si="200"/>
        <v>444</v>
      </c>
      <c r="D507" s="12">
        <f t="shared" si="172"/>
        <v>52932</v>
      </c>
      <c r="E507" s="12"/>
      <c r="F507" s="13">
        <f t="shared" si="201"/>
        <v>7.674390356334026E-09</v>
      </c>
      <c r="G507" s="13">
        <f t="shared" si="186"/>
        <v>3.0842851415943147E-09</v>
      </c>
      <c r="H507" s="13"/>
      <c r="I507" s="14">
        <f t="shared" si="187"/>
        <v>0</v>
      </c>
      <c r="J507" s="13">
        <f t="shared" si="188"/>
        <v>0</v>
      </c>
      <c r="K507" s="14"/>
      <c r="L507" s="14">
        <f t="shared" si="189"/>
        <v>4.3195577873445816E-11</v>
      </c>
      <c r="M507" s="13">
        <f t="shared" si="190"/>
        <v>1.7324322866477526E-11</v>
      </c>
      <c r="N507" s="14"/>
      <c r="O507" s="14">
        <f t="shared" si="202"/>
        <v>-4.3195577873445816E-11</v>
      </c>
      <c r="P507" s="13">
        <f t="shared" si="191"/>
        <v>-1.7324322866477526E-11</v>
      </c>
      <c r="R507" s="14">
        <f t="shared" si="192"/>
        <v>1352.764103247017</v>
      </c>
      <c r="S507" s="13">
        <f t="shared" si="193"/>
        <v>543.6666666666666</v>
      </c>
      <c r="U507" s="14">
        <f t="shared" si="194"/>
        <v>1244.1116829371708</v>
      </c>
      <c r="V507" s="13">
        <f t="shared" si="195"/>
        <v>500</v>
      </c>
      <c r="X507" s="14">
        <f t="shared" si="196"/>
        <v>2985.86803904921</v>
      </c>
      <c r="Y507" s="13">
        <f t="shared" si="197"/>
        <v>1200</v>
      </c>
      <c r="AA507" s="15">
        <f t="shared" si="151"/>
        <v>52932</v>
      </c>
      <c r="AB507" s="14">
        <f t="shared" si="203"/>
        <v>1156.3333333333335</v>
      </c>
      <c r="AC507" s="14">
        <f t="shared" si="204"/>
        <v>1156.3333333333162</v>
      </c>
      <c r="AE507" s="14">
        <f t="shared" si="198"/>
        <v>323.80988528463376</v>
      </c>
      <c r="AF507" s="14">
        <f t="shared" si="199"/>
        <v>323.80988528462893</v>
      </c>
      <c r="AH507" s="14">
        <f t="shared" si="205"/>
        <v>-156333.5023956008</v>
      </c>
      <c r="AI507" s="14">
        <f t="shared" si="206"/>
        <v>31471.159667574975</v>
      </c>
      <c r="AK507" s="16">
        <f t="shared" si="207"/>
        <v>0</v>
      </c>
      <c r="AL507" s="16">
        <f t="shared" si="208"/>
        <v>0</v>
      </c>
      <c r="AM507" s="17">
        <f t="shared" si="209"/>
        <v>0</v>
      </c>
      <c r="AN507" s="17">
        <f t="shared" si="210"/>
        <v>0</v>
      </c>
    </row>
    <row r="508" spans="3:40" ht="12.75">
      <c r="C508" s="2">
        <f t="shared" si="200"/>
        <v>445</v>
      </c>
      <c r="D508" s="12">
        <f t="shared" si="172"/>
        <v>52963</v>
      </c>
      <c r="E508" s="12"/>
      <c r="F508" s="13">
        <f t="shared" si="201"/>
        <v>7.717585934207472E-09</v>
      </c>
      <c r="G508" s="13">
        <f t="shared" si="186"/>
        <v>3.095269401551129E-09</v>
      </c>
      <c r="H508" s="13"/>
      <c r="I508" s="14">
        <f t="shared" si="187"/>
        <v>0</v>
      </c>
      <c r="J508" s="13">
        <f t="shared" si="188"/>
        <v>0</v>
      </c>
      <c r="K508" s="14"/>
      <c r="L508" s="14">
        <f t="shared" si="189"/>
        <v>4.3438705713076885E-11</v>
      </c>
      <c r="M508" s="13">
        <f t="shared" si="190"/>
        <v>1.73860210743945E-11</v>
      </c>
      <c r="N508" s="14"/>
      <c r="O508" s="14">
        <f t="shared" si="202"/>
        <v>-4.3438705713076885E-11</v>
      </c>
      <c r="P508" s="13">
        <f t="shared" si="191"/>
        <v>-1.73860210743945E-11</v>
      </c>
      <c r="R508" s="14">
        <f t="shared" si="192"/>
        <v>1355.5505758114284</v>
      </c>
      <c r="S508" s="13">
        <f t="shared" si="193"/>
        <v>543.6666666666666</v>
      </c>
      <c r="U508" s="14">
        <f t="shared" si="194"/>
        <v>1246.6743493054219</v>
      </c>
      <c r="V508" s="13">
        <f t="shared" si="195"/>
        <v>500</v>
      </c>
      <c r="X508" s="14">
        <f t="shared" si="196"/>
        <v>2992.018438333012</v>
      </c>
      <c r="Y508" s="13">
        <f t="shared" si="197"/>
        <v>1200</v>
      </c>
      <c r="AA508" s="15">
        <f t="shared" si="151"/>
        <v>52963</v>
      </c>
      <c r="AB508" s="14">
        <f t="shared" si="203"/>
        <v>1156.3333333333335</v>
      </c>
      <c r="AC508" s="14">
        <f t="shared" si="204"/>
        <v>1156.3333333333162</v>
      </c>
      <c r="AE508" s="14">
        <f t="shared" si="198"/>
        <v>322.8829211199786</v>
      </c>
      <c r="AF508" s="14">
        <f t="shared" si="199"/>
        <v>322.8829211199738</v>
      </c>
      <c r="AH508" s="14">
        <f t="shared" si="205"/>
        <v>-156010.61947448083</v>
      </c>
      <c r="AI508" s="14">
        <f t="shared" si="206"/>
        <v>31794.04258869495</v>
      </c>
      <c r="AK508" s="16">
        <f t="shared" si="207"/>
        <v>0</v>
      </c>
      <c r="AL508" s="16">
        <f t="shared" si="208"/>
        <v>0</v>
      </c>
      <c r="AM508" s="17">
        <f t="shared" si="209"/>
        <v>0</v>
      </c>
      <c r="AN508" s="17">
        <f t="shared" si="210"/>
        <v>0</v>
      </c>
    </row>
    <row r="509" spans="3:40" ht="12.75">
      <c r="C509" s="2">
        <f t="shared" si="200"/>
        <v>446</v>
      </c>
      <c r="D509" s="12">
        <f t="shared" si="172"/>
        <v>52994</v>
      </c>
      <c r="E509" s="12"/>
      <c r="F509" s="13">
        <f t="shared" si="201"/>
        <v>7.761024639920549E-09</v>
      </c>
      <c r="G509" s="13">
        <f t="shared" si="186"/>
        <v>3.106292780448406E-09</v>
      </c>
      <c r="H509" s="13"/>
      <c r="I509" s="14">
        <f t="shared" si="187"/>
        <v>0</v>
      </c>
      <c r="J509" s="13">
        <f t="shared" si="188"/>
        <v>0</v>
      </c>
      <c r="K509" s="14"/>
      <c r="L509" s="14">
        <f t="shared" si="189"/>
        <v>4.368320200636254E-11</v>
      </c>
      <c r="M509" s="13">
        <f t="shared" si="190"/>
        <v>1.744793901204574E-11</v>
      </c>
      <c r="N509" s="14"/>
      <c r="O509" s="14">
        <f t="shared" si="202"/>
        <v>-4.368320200636254E-11</v>
      </c>
      <c r="P509" s="13">
        <f t="shared" si="191"/>
        <v>-1.744793901204574E-11</v>
      </c>
      <c r="R509" s="14">
        <f t="shared" si="192"/>
        <v>1358.3427880530896</v>
      </c>
      <c r="S509" s="13">
        <f t="shared" si="193"/>
        <v>543.6666666666666</v>
      </c>
      <c r="U509" s="14">
        <f t="shared" si="194"/>
        <v>1249.2422943468023</v>
      </c>
      <c r="V509" s="13">
        <f t="shared" si="195"/>
        <v>500</v>
      </c>
      <c r="X509" s="14">
        <f t="shared" si="196"/>
        <v>2998.1815064323255</v>
      </c>
      <c r="Y509" s="13">
        <f t="shared" si="197"/>
        <v>1200</v>
      </c>
      <c r="AA509" s="15">
        <f t="shared" si="151"/>
        <v>52994</v>
      </c>
      <c r="AB509" s="14">
        <f t="shared" si="203"/>
        <v>1156.3333333333335</v>
      </c>
      <c r="AC509" s="14">
        <f t="shared" si="204"/>
        <v>1156.333333333316</v>
      </c>
      <c r="AE509" s="14">
        <f t="shared" si="198"/>
        <v>321.9586105573339</v>
      </c>
      <c r="AF509" s="14">
        <f t="shared" si="199"/>
        <v>321.95861055732905</v>
      </c>
      <c r="AH509" s="14">
        <f t="shared" si="205"/>
        <v>-155688.6608639235</v>
      </c>
      <c r="AI509" s="14">
        <f t="shared" si="206"/>
        <v>32116.001199252278</v>
      </c>
      <c r="AK509" s="16">
        <f t="shared" si="207"/>
        <v>0</v>
      </c>
      <c r="AL509" s="16">
        <f t="shared" si="208"/>
        <v>0</v>
      </c>
      <c r="AM509" s="17">
        <f t="shared" si="209"/>
        <v>0</v>
      </c>
      <c r="AN509" s="17">
        <f t="shared" si="210"/>
        <v>0</v>
      </c>
    </row>
    <row r="510" spans="3:40" ht="12.75">
      <c r="C510" s="2">
        <f t="shared" si="200"/>
        <v>447</v>
      </c>
      <c r="D510" s="12">
        <f t="shared" si="172"/>
        <v>53022</v>
      </c>
      <c r="E510" s="12"/>
      <c r="F510" s="13">
        <f t="shared" si="201"/>
        <v>7.804707841926912E-09</v>
      </c>
      <c r="G510" s="13">
        <f t="shared" si="186"/>
        <v>3.1173554176028942E-09</v>
      </c>
      <c r="H510" s="13"/>
      <c r="I510" s="14">
        <f t="shared" si="187"/>
        <v>0</v>
      </c>
      <c r="J510" s="13">
        <f t="shared" si="188"/>
        <v>0</v>
      </c>
      <c r="K510" s="14"/>
      <c r="L510" s="14">
        <f t="shared" si="189"/>
        <v>4.392907445569266E-11</v>
      </c>
      <c r="M510" s="13">
        <f t="shared" si="190"/>
        <v>1.751007746196868E-11</v>
      </c>
      <c r="N510" s="14"/>
      <c r="O510" s="14">
        <f t="shared" si="202"/>
        <v>-4.392907445569266E-11</v>
      </c>
      <c r="P510" s="13">
        <f t="shared" si="191"/>
        <v>-1.751007746196868E-11</v>
      </c>
      <c r="R510" s="14">
        <f t="shared" si="192"/>
        <v>1361.1407517948005</v>
      </c>
      <c r="S510" s="13">
        <f t="shared" si="193"/>
        <v>543.6666666666666</v>
      </c>
      <c r="U510" s="14">
        <f t="shared" si="194"/>
        <v>1251.8155289345193</v>
      </c>
      <c r="V510" s="13">
        <f t="shared" si="195"/>
        <v>500</v>
      </c>
      <c r="X510" s="14">
        <f t="shared" si="196"/>
        <v>3004.3572694428462</v>
      </c>
      <c r="Y510" s="13">
        <f t="shared" si="197"/>
        <v>1200</v>
      </c>
      <c r="AA510" s="15">
        <f t="shared" si="151"/>
        <v>53022</v>
      </c>
      <c r="AB510" s="14">
        <f t="shared" si="203"/>
        <v>1156.3333333333335</v>
      </c>
      <c r="AC510" s="14">
        <f t="shared" si="204"/>
        <v>1156.333333333316</v>
      </c>
      <c r="AE510" s="14">
        <f t="shared" si="198"/>
        <v>321.0369460002854</v>
      </c>
      <c r="AF510" s="14">
        <f t="shared" si="199"/>
        <v>321.0369460002806</v>
      </c>
      <c r="AH510" s="14">
        <f t="shared" si="205"/>
        <v>-155367.6239179232</v>
      </c>
      <c r="AI510" s="14">
        <f t="shared" si="206"/>
        <v>32437.038145252558</v>
      </c>
      <c r="AK510" s="16">
        <f t="shared" si="207"/>
        <v>0</v>
      </c>
      <c r="AL510" s="16">
        <f t="shared" si="208"/>
        <v>0</v>
      </c>
      <c r="AM510" s="17">
        <f t="shared" si="209"/>
        <v>0</v>
      </c>
      <c r="AN510" s="17">
        <f t="shared" si="210"/>
        <v>0</v>
      </c>
    </row>
    <row r="511" spans="3:40" ht="12.75">
      <c r="C511" s="2">
        <f t="shared" si="200"/>
        <v>448</v>
      </c>
      <c r="D511" s="12">
        <f t="shared" si="172"/>
        <v>53053</v>
      </c>
      <c r="E511" s="12"/>
      <c r="F511" s="13">
        <f t="shared" si="201"/>
        <v>7.848636916382605E-09</v>
      </c>
      <c r="G511" s="13">
        <f t="shared" si="186"/>
        <v>3.1284574528275124E-09</v>
      </c>
      <c r="H511" s="13"/>
      <c r="I511" s="14">
        <f t="shared" si="187"/>
        <v>0</v>
      </c>
      <c r="J511" s="13">
        <f t="shared" si="188"/>
        <v>0</v>
      </c>
      <c r="K511" s="14"/>
      <c r="L511" s="14">
        <f t="shared" si="189"/>
        <v>4.4176330806810266E-11</v>
      </c>
      <c r="M511" s="13">
        <f t="shared" si="190"/>
        <v>1.7572437209487637E-11</v>
      </c>
      <c r="N511" s="14"/>
      <c r="O511" s="14">
        <f t="shared" si="202"/>
        <v>-4.4176330806810266E-11</v>
      </c>
      <c r="P511" s="13">
        <f t="shared" si="191"/>
        <v>-1.7572437209487637E-11</v>
      </c>
      <c r="R511" s="14">
        <f t="shared" si="192"/>
        <v>1363.9444788837086</v>
      </c>
      <c r="S511" s="13">
        <f t="shared" si="193"/>
        <v>543.6666666666666</v>
      </c>
      <c r="U511" s="14">
        <f t="shared" si="194"/>
        <v>1254.394063964171</v>
      </c>
      <c r="V511" s="13">
        <f t="shared" si="195"/>
        <v>500</v>
      </c>
      <c r="X511" s="14">
        <f t="shared" si="196"/>
        <v>3010.545753514011</v>
      </c>
      <c r="Y511" s="13">
        <f t="shared" si="197"/>
        <v>1200</v>
      </c>
      <c r="AA511" s="15">
        <f t="shared" si="151"/>
        <v>53053</v>
      </c>
      <c r="AB511" s="14">
        <f t="shared" si="203"/>
        <v>1156.3333333333335</v>
      </c>
      <c r="AC511" s="14">
        <f t="shared" si="204"/>
        <v>1156.333333333316</v>
      </c>
      <c r="AE511" s="14">
        <f t="shared" si="198"/>
        <v>320.11791987416524</v>
      </c>
      <c r="AF511" s="14">
        <f t="shared" si="199"/>
        <v>320.1179198741604</v>
      </c>
      <c r="AH511" s="14">
        <f t="shared" si="205"/>
        <v>-155047.50599804902</v>
      </c>
      <c r="AI511" s="14">
        <f t="shared" si="206"/>
        <v>32757.156065126717</v>
      </c>
      <c r="AK511" s="16">
        <f t="shared" si="207"/>
        <v>0</v>
      </c>
      <c r="AL511" s="16">
        <f t="shared" si="208"/>
        <v>0</v>
      </c>
      <c r="AM511" s="17">
        <f t="shared" si="209"/>
        <v>0</v>
      </c>
      <c r="AN511" s="17">
        <f t="shared" si="210"/>
        <v>0</v>
      </c>
    </row>
    <row r="512" spans="3:40" ht="12.75">
      <c r="C512" s="2">
        <f t="shared" si="200"/>
        <v>449</v>
      </c>
      <c r="D512" s="12">
        <f t="shared" si="172"/>
        <v>53083</v>
      </c>
      <c r="E512" s="12"/>
      <c r="F512" s="13">
        <f t="shared" si="201"/>
        <v>7.892813247189415E-09</v>
      </c>
      <c r="G512" s="13">
        <f aca="true" t="shared" si="211" ref="G512:G542">F512*(1+$B$40)^-(($C512-1)/12)</f>
        <v>3.1395990264331035E-09</v>
      </c>
      <c r="H512" s="13"/>
      <c r="I512" s="14">
        <f aca="true" t="shared" si="212" ref="I512:I542">IF($D512&gt;=DATE(YEAR($B$9)+$B$25,MONTH($B$9),1),0,$B$13/((1+$B$23/12)^($B$25*12)-1)*($B$23/12)*(1+($B$23/12))^($B$25*12))</f>
        <v>0</v>
      </c>
      <c r="J512" s="13">
        <f aca="true" t="shared" si="213" ref="J512:J542">I512*(1+$B$40)^-(($C512)/12)</f>
        <v>0</v>
      </c>
      <c r="K512" s="14"/>
      <c r="L512" s="14">
        <f aca="true" t="shared" si="214" ref="L512:L542">$F512*$B$23/12</f>
        <v>4.4424978849055563E-11</v>
      </c>
      <c r="M512" s="13">
        <f aca="true" t="shared" si="215" ref="M512:M542">L512*(1+$B$40)^-(($C512)/12)</f>
        <v>1.7635019042723753E-11</v>
      </c>
      <c r="N512" s="14"/>
      <c r="O512" s="14">
        <f t="shared" si="202"/>
        <v>-4.4424978849055563E-11</v>
      </c>
      <c r="P512" s="13">
        <f aca="true" t="shared" si="216" ref="P512:P542">O512*(1+$B$40)^-(($C512)/12)</f>
        <v>-1.7635019042723753E-11</v>
      </c>
      <c r="R512" s="14">
        <f aca="true" t="shared" si="217" ref="R512:R542">S512*(1+$B$40)^(($C512-1)/12)</f>
        <v>1366.7539811913653</v>
      </c>
      <c r="S512" s="13">
        <f aca="true" t="shared" si="218" ref="S512:S542">$B$32/12</f>
        <v>543.6666666666666</v>
      </c>
      <c r="U512" s="14">
        <f aca="true" t="shared" si="219" ref="U512:U542">V512*(1+$B$40)^(($C512-1)/12)</f>
        <v>1256.9779103538</v>
      </c>
      <c r="V512" s="13">
        <f aca="true" t="shared" si="220" ref="V512:V542">$B$26</f>
        <v>500</v>
      </c>
      <c r="X512" s="14">
        <f aca="true" t="shared" si="221" ref="X512:X542">Y512*(1+$B$40)^(($C512-1)/12)</f>
        <v>3016.7469848491205</v>
      </c>
      <c r="Y512" s="13">
        <f aca="true" t="shared" si="222" ref="Y512:Y542">$B$36</f>
        <v>1200</v>
      </c>
      <c r="AA512" s="15">
        <f t="shared" si="151"/>
        <v>53083</v>
      </c>
      <c r="AB512" s="14">
        <f t="shared" si="203"/>
        <v>1156.3333333333335</v>
      </c>
      <c r="AC512" s="14">
        <f t="shared" si="204"/>
        <v>1156.3333333333157</v>
      </c>
      <c r="AE512" s="14">
        <f aca="true" t="shared" si="223" ref="AE512:AE542">AB512*(1+$B$41)^-($C512/12)</f>
        <v>319.2015246259891</v>
      </c>
      <c r="AF512" s="14">
        <f aca="true" t="shared" si="224" ref="AF512:AF542">AC512*(1+$B$41)^-($C512/12)</f>
        <v>319.20152462598423</v>
      </c>
      <c r="AH512" s="14">
        <f t="shared" si="205"/>
        <v>-154728.30447342302</v>
      </c>
      <c r="AI512" s="14">
        <f t="shared" si="206"/>
        <v>33076.357589752704</v>
      </c>
      <c r="AK512" s="16">
        <f t="shared" si="207"/>
        <v>0</v>
      </c>
      <c r="AL512" s="16">
        <f t="shared" si="208"/>
        <v>0</v>
      </c>
      <c r="AM512" s="17">
        <f t="shared" si="209"/>
        <v>0</v>
      </c>
      <c r="AN512" s="17">
        <f t="shared" si="210"/>
        <v>0</v>
      </c>
    </row>
    <row r="513" spans="3:40" ht="12.75">
      <c r="C513" s="2">
        <f t="shared" si="200"/>
        <v>450</v>
      </c>
      <c r="D513" s="12">
        <f t="shared" si="172"/>
        <v>53114</v>
      </c>
      <c r="E513" s="12"/>
      <c r="F513" s="13">
        <f t="shared" si="201"/>
        <v>7.937238226038471E-09</v>
      </c>
      <c r="G513" s="13">
        <f t="shared" si="211"/>
        <v>3.1507802792302073E-09</v>
      </c>
      <c r="H513" s="13"/>
      <c r="I513" s="14">
        <f t="shared" si="212"/>
        <v>0</v>
      </c>
      <c r="J513" s="13">
        <f t="shared" si="213"/>
        <v>0</v>
      </c>
      <c r="K513" s="14"/>
      <c r="L513" s="14">
        <f t="shared" si="214"/>
        <v>4.4675026415611366E-11</v>
      </c>
      <c r="M513" s="13">
        <f t="shared" si="215"/>
        <v>1.7697823752604956E-11</v>
      </c>
      <c r="N513" s="14"/>
      <c r="O513" s="14">
        <f t="shared" si="202"/>
        <v>-4.4675026415611366E-11</v>
      </c>
      <c r="P513" s="13">
        <f t="shared" si="216"/>
        <v>-1.7697823752604956E-11</v>
      </c>
      <c r="R513" s="14">
        <f t="shared" si="217"/>
        <v>1369.5692706137752</v>
      </c>
      <c r="S513" s="13">
        <f t="shared" si="218"/>
        <v>543.6666666666666</v>
      </c>
      <c r="U513" s="14">
        <f t="shared" si="219"/>
        <v>1259.5670790439378</v>
      </c>
      <c r="V513" s="13">
        <f t="shared" si="220"/>
        <v>500</v>
      </c>
      <c r="X513" s="14">
        <f t="shared" si="221"/>
        <v>3022.960989705451</v>
      </c>
      <c r="Y513" s="13">
        <f t="shared" si="222"/>
        <v>1200</v>
      </c>
      <c r="AA513" s="15">
        <f t="shared" si="151"/>
        <v>53114</v>
      </c>
      <c r="AB513" s="14">
        <f t="shared" si="203"/>
        <v>1156.3333333333335</v>
      </c>
      <c r="AC513" s="14">
        <f t="shared" si="204"/>
        <v>1156.3333333333157</v>
      </c>
      <c r="AE513" s="14">
        <f t="shared" si="223"/>
        <v>318.2877527243949</v>
      </c>
      <c r="AF513" s="14">
        <f t="shared" si="224"/>
        <v>318.28775272439003</v>
      </c>
      <c r="AH513" s="14">
        <f t="shared" si="205"/>
        <v>-154410.01672069862</v>
      </c>
      <c r="AI513" s="14">
        <f t="shared" si="206"/>
        <v>33394.645342477095</v>
      </c>
      <c r="AK513" s="16">
        <f t="shared" si="207"/>
        <v>0</v>
      </c>
      <c r="AL513" s="16">
        <f t="shared" si="208"/>
        <v>0</v>
      </c>
      <c r="AM513" s="17">
        <f t="shared" si="209"/>
        <v>0</v>
      </c>
      <c r="AN513" s="17">
        <f t="shared" si="210"/>
        <v>0</v>
      </c>
    </row>
    <row r="514" spans="3:40" ht="12.75">
      <c r="C514" s="2">
        <f t="shared" si="200"/>
        <v>451</v>
      </c>
      <c r="D514" s="12">
        <f t="shared" si="172"/>
        <v>53144</v>
      </c>
      <c r="E514" s="12"/>
      <c r="F514" s="13">
        <f t="shared" si="201"/>
        <v>7.981913252454082E-09</v>
      </c>
      <c r="G514" s="13">
        <f t="shared" si="211"/>
        <v>3.16200135253084E-09</v>
      </c>
      <c r="H514" s="13"/>
      <c r="I514" s="14">
        <f t="shared" si="212"/>
        <v>0</v>
      </c>
      <c r="J514" s="13">
        <f t="shared" si="213"/>
        <v>0</v>
      </c>
      <c r="K514" s="14"/>
      <c r="L514" s="14">
        <f t="shared" si="214"/>
        <v>4.492648138374979E-11</v>
      </c>
      <c r="M514" s="13">
        <f t="shared" si="215"/>
        <v>1.7760852132875944E-11</v>
      </c>
      <c r="N514" s="14"/>
      <c r="O514" s="14">
        <f t="shared" si="202"/>
        <v>-4.492648138374979E-11</v>
      </c>
      <c r="P514" s="13">
        <f t="shared" si="216"/>
        <v>-1.7760852132875944E-11</v>
      </c>
      <c r="R514" s="14">
        <f t="shared" si="217"/>
        <v>1372.3903590714476</v>
      </c>
      <c r="S514" s="13">
        <f t="shared" si="218"/>
        <v>543.6666666666666</v>
      </c>
      <c r="U514" s="14">
        <f t="shared" si="219"/>
        <v>1262.1615809976527</v>
      </c>
      <c r="V514" s="13">
        <f t="shared" si="220"/>
        <v>500</v>
      </c>
      <c r="X514" s="14">
        <f t="shared" si="221"/>
        <v>3029.1877943943664</v>
      </c>
      <c r="Y514" s="13">
        <f t="shared" si="222"/>
        <v>1200</v>
      </c>
      <c r="AA514" s="15">
        <f t="shared" si="151"/>
        <v>53144</v>
      </c>
      <c r="AB514" s="14">
        <f t="shared" si="203"/>
        <v>1156.3333333333335</v>
      </c>
      <c r="AC514" s="14">
        <f t="shared" si="204"/>
        <v>1156.3333333333157</v>
      </c>
      <c r="AE514" s="14">
        <f t="shared" si="223"/>
        <v>317.37659665958006</v>
      </c>
      <c r="AF514" s="14">
        <f t="shared" si="224"/>
        <v>317.37659665957517</v>
      </c>
      <c r="AH514" s="14">
        <f t="shared" si="205"/>
        <v>-154092.64012403906</v>
      </c>
      <c r="AI514" s="14">
        <f t="shared" si="206"/>
        <v>33712.02193913667</v>
      </c>
      <c r="AK514" s="16">
        <f t="shared" si="207"/>
        <v>0</v>
      </c>
      <c r="AL514" s="16">
        <f t="shared" si="208"/>
        <v>0</v>
      </c>
      <c r="AM514" s="17">
        <f t="shared" si="209"/>
        <v>0</v>
      </c>
      <c r="AN514" s="17">
        <f t="shared" si="210"/>
        <v>0</v>
      </c>
    </row>
    <row r="515" spans="3:40" ht="12.75">
      <c r="C515" s="2">
        <f t="shared" si="200"/>
        <v>452</v>
      </c>
      <c r="D515" s="12">
        <f t="shared" si="172"/>
        <v>53175</v>
      </c>
      <c r="E515" s="12"/>
      <c r="F515" s="13">
        <f t="shared" si="201"/>
        <v>8.026839733837833E-09</v>
      </c>
      <c r="G515" s="13">
        <f t="shared" si="211"/>
        <v>3.1732623881502822E-09</v>
      </c>
      <c r="H515" s="13"/>
      <c r="I515" s="14">
        <f t="shared" si="212"/>
        <v>0</v>
      </c>
      <c r="J515" s="13">
        <f t="shared" si="213"/>
        <v>0</v>
      </c>
      <c r="K515" s="14"/>
      <c r="L515" s="14">
        <f t="shared" si="214"/>
        <v>4.517935167508049E-11</v>
      </c>
      <c r="M515" s="13">
        <f t="shared" si="215"/>
        <v>1.7824104980108252E-11</v>
      </c>
      <c r="N515" s="14"/>
      <c r="O515" s="14">
        <f t="shared" si="202"/>
        <v>-4.517935167508049E-11</v>
      </c>
      <c r="P515" s="13">
        <f t="shared" si="216"/>
        <v>-1.7824104980108252E-11</v>
      </c>
      <c r="R515" s="14">
        <f t="shared" si="217"/>
        <v>1375.2172585094459</v>
      </c>
      <c r="S515" s="13">
        <f t="shared" si="218"/>
        <v>543.6666666666666</v>
      </c>
      <c r="U515" s="14">
        <f t="shared" si="219"/>
        <v>1264.761427200594</v>
      </c>
      <c r="V515" s="13">
        <f t="shared" si="220"/>
        <v>500</v>
      </c>
      <c r="X515" s="14">
        <f t="shared" si="221"/>
        <v>3035.4274252814257</v>
      </c>
      <c r="Y515" s="13">
        <f t="shared" si="222"/>
        <v>1200</v>
      </c>
      <c r="AA515" s="15">
        <f t="shared" si="151"/>
        <v>53175</v>
      </c>
      <c r="AB515" s="14">
        <f t="shared" si="203"/>
        <v>1156.3333333333335</v>
      </c>
      <c r="AC515" s="14">
        <f t="shared" si="204"/>
        <v>1156.3333333333157</v>
      </c>
      <c r="AE515" s="14">
        <f t="shared" si="223"/>
        <v>316.46804894324026</v>
      </c>
      <c r="AF515" s="14">
        <f t="shared" si="224"/>
        <v>316.4680489432354</v>
      </c>
      <c r="AH515" s="14">
        <f t="shared" si="205"/>
        <v>-153776.17207509582</v>
      </c>
      <c r="AI515" s="14">
        <f t="shared" si="206"/>
        <v>34028.489988079906</v>
      </c>
      <c r="AK515" s="16">
        <f t="shared" si="207"/>
        <v>0</v>
      </c>
      <c r="AL515" s="16">
        <f t="shared" si="208"/>
        <v>0</v>
      </c>
      <c r="AM515" s="17">
        <f t="shared" si="209"/>
        <v>0</v>
      </c>
      <c r="AN515" s="17">
        <f t="shared" si="210"/>
        <v>0</v>
      </c>
    </row>
    <row r="516" spans="3:40" ht="12.75">
      <c r="C516" s="2">
        <f t="shared" si="200"/>
        <v>453</v>
      </c>
      <c r="D516" s="12">
        <f t="shared" si="172"/>
        <v>53206</v>
      </c>
      <c r="E516" s="12"/>
      <c r="F516" s="13">
        <f t="shared" si="201"/>
        <v>8.072019085512913E-09</v>
      </c>
      <c r="G516" s="13">
        <f t="shared" si="211"/>
        <v>3.184563528408871E-09</v>
      </c>
      <c r="H516" s="13"/>
      <c r="I516" s="14">
        <f t="shared" si="212"/>
        <v>0</v>
      </c>
      <c r="J516" s="13">
        <f t="shared" si="213"/>
        <v>0</v>
      </c>
      <c r="K516" s="14"/>
      <c r="L516" s="14">
        <f t="shared" si="214"/>
        <v>4.5433645255800165E-11</v>
      </c>
      <c r="M516" s="13">
        <f t="shared" si="215"/>
        <v>1.7887583093710264E-11</v>
      </c>
      <c r="N516" s="14"/>
      <c r="O516" s="14">
        <f t="shared" si="202"/>
        <v>-4.5433645255800165E-11</v>
      </c>
      <c r="P516" s="13">
        <f t="shared" si="216"/>
        <v>-1.7887583093710264E-11</v>
      </c>
      <c r="R516" s="14">
        <f t="shared" si="217"/>
        <v>1378.0499808974373</v>
      </c>
      <c r="S516" s="13">
        <f t="shared" si="218"/>
        <v>543.6666666666666</v>
      </c>
      <c r="U516" s="14">
        <f t="shared" si="219"/>
        <v>1267.3666286610398</v>
      </c>
      <c r="V516" s="13">
        <f t="shared" si="220"/>
        <v>500</v>
      </c>
      <c r="X516" s="14">
        <f t="shared" si="221"/>
        <v>3041.6799087864956</v>
      </c>
      <c r="Y516" s="13">
        <f t="shared" si="222"/>
        <v>1200</v>
      </c>
      <c r="AA516" s="15">
        <f t="shared" si="151"/>
        <v>53206</v>
      </c>
      <c r="AB516" s="14">
        <f t="shared" si="203"/>
        <v>1156.3333333333335</v>
      </c>
      <c r="AC516" s="14">
        <f t="shared" si="204"/>
        <v>1156.3333333333155</v>
      </c>
      <c r="AE516" s="14">
        <f t="shared" si="223"/>
        <v>315.5621021085077</v>
      </c>
      <c r="AF516" s="14">
        <f t="shared" si="224"/>
        <v>315.5621021085028</v>
      </c>
      <c r="AH516" s="14">
        <f t="shared" si="205"/>
        <v>-153460.60997298732</v>
      </c>
      <c r="AI516" s="14">
        <f t="shared" si="206"/>
        <v>34344.05209018841</v>
      </c>
      <c r="AK516" s="16">
        <f t="shared" si="207"/>
        <v>0</v>
      </c>
      <c r="AL516" s="16">
        <f t="shared" si="208"/>
        <v>0</v>
      </c>
      <c r="AM516" s="17">
        <f t="shared" si="209"/>
        <v>0</v>
      </c>
      <c r="AN516" s="17">
        <f t="shared" si="210"/>
        <v>0</v>
      </c>
    </row>
    <row r="517" spans="3:40" ht="12.75">
      <c r="C517" s="2">
        <f t="shared" si="200"/>
        <v>454</v>
      </c>
      <c r="D517" s="12">
        <f t="shared" si="172"/>
        <v>53236</v>
      </c>
      <c r="E517" s="12"/>
      <c r="F517" s="13">
        <f t="shared" si="201"/>
        <v>8.117452730768713E-09</v>
      </c>
      <c r="G517" s="13">
        <f t="shared" si="211"/>
        <v>3.1959049161337956E-09</v>
      </c>
      <c r="H517" s="13"/>
      <c r="I517" s="14">
        <f t="shared" si="212"/>
        <v>0</v>
      </c>
      <c r="J517" s="13">
        <f t="shared" si="213"/>
        <v>0</v>
      </c>
      <c r="K517" s="14"/>
      <c r="L517" s="14">
        <f t="shared" si="214"/>
        <v>4.568937013694354E-11</v>
      </c>
      <c r="M517" s="13">
        <f t="shared" si="215"/>
        <v>1.7951287275937377E-11</v>
      </c>
      <c r="N517" s="14"/>
      <c r="O517" s="14">
        <f t="shared" si="202"/>
        <v>-4.568937013694354E-11</v>
      </c>
      <c r="P517" s="13">
        <f t="shared" si="216"/>
        <v>-1.7951287275937377E-11</v>
      </c>
      <c r="R517" s="14">
        <f t="shared" si="217"/>
        <v>1380.8885382297462</v>
      </c>
      <c r="S517" s="13">
        <f t="shared" si="218"/>
        <v>543.6666666666666</v>
      </c>
      <c r="U517" s="14">
        <f t="shared" si="219"/>
        <v>1269.9771964099446</v>
      </c>
      <c r="V517" s="13">
        <f t="shared" si="220"/>
        <v>500</v>
      </c>
      <c r="X517" s="14">
        <f t="shared" si="221"/>
        <v>3047.945271383867</v>
      </c>
      <c r="Y517" s="13">
        <f t="shared" si="222"/>
        <v>1200</v>
      </c>
      <c r="AA517" s="15">
        <f t="shared" si="151"/>
        <v>53236</v>
      </c>
      <c r="AB517" s="14">
        <f t="shared" si="203"/>
        <v>1156.3333333333335</v>
      </c>
      <c r="AC517" s="14">
        <f t="shared" si="204"/>
        <v>1156.3333333333155</v>
      </c>
      <c r="AE517" s="14">
        <f t="shared" si="223"/>
        <v>314.6587487098903</v>
      </c>
      <c r="AF517" s="14">
        <f t="shared" si="224"/>
        <v>314.6587487098854</v>
      </c>
      <c r="AH517" s="14">
        <f t="shared" si="205"/>
        <v>-153145.95122427744</v>
      </c>
      <c r="AI517" s="14">
        <f t="shared" si="206"/>
        <v>34658.710838898296</v>
      </c>
      <c r="AK517" s="16">
        <f t="shared" si="207"/>
        <v>0</v>
      </c>
      <c r="AL517" s="16">
        <f t="shared" si="208"/>
        <v>0</v>
      </c>
      <c r="AM517" s="17">
        <f t="shared" si="209"/>
        <v>0</v>
      </c>
      <c r="AN517" s="17">
        <f t="shared" si="210"/>
        <v>0</v>
      </c>
    </row>
    <row r="518" spans="3:40" ht="12.75">
      <c r="C518" s="2">
        <f t="shared" si="200"/>
        <v>455</v>
      </c>
      <c r="D518" s="12">
        <f t="shared" si="172"/>
        <v>53267</v>
      </c>
      <c r="E518" s="12"/>
      <c r="F518" s="13">
        <f t="shared" si="201"/>
        <v>8.163142100905656E-09</v>
      </c>
      <c r="G518" s="13">
        <f t="shared" si="211"/>
        <v>3.207286694660907E-09</v>
      </c>
      <c r="H518" s="13"/>
      <c r="I518" s="14">
        <f t="shared" si="212"/>
        <v>0</v>
      </c>
      <c r="J518" s="13">
        <f t="shared" si="213"/>
        <v>0</v>
      </c>
      <c r="K518" s="14"/>
      <c r="L518" s="14">
        <f t="shared" si="214"/>
        <v>4.5946534374635744E-11</v>
      </c>
      <c r="M518" s="13">
        <f t="shared" si="215"/>
        <v>1.80152183319021E-11</v>
      </c>
      <c r="N518" s="14"/>
      <c r="O518" s="14">
        <f t="shared" si="202"/>
        <v>-4.5946534374635744E-11</v>
      </c>
      <c r="P518" s="13">
        <f t="shared" si="216"/>
        <v>-1.80152183319021E-11</v>
      </c>
      <c r="R518" s="14">
        <f t="shared" si="217"/>
        <v>1383.732942525402</v>
      </c>
      <c r="S518" s="13">
        <f t="shared" si="218"/>
        <v>543.6666666666666</v>
      </c>
      <c r="U518" s="14">
        <f t="shared" si="219"/>
        <v>1272.593141500983</v>
      </c>
      <c r="V518" s="13">
        <f t="shared" si="220"/>
        <v>500</v>
      </c>
      <c r="X518" s="14">
        <f t="shared" si="221"/>
        <v>3054.2235396023593</v>
      </c>
      <c r="Y518" s="13">
        <f t="shared" si="222"/>
        <v>1200</v>
      </c>
      <c r="AA518" s="15">
        <f t="shared" si="151"/>
        <v>53267</v>
      </c>
      <c r="AB518" s="14">
        <f t="shared" si="203"/>
        <v>1156.3333333333335</v>
      </c>
      <c r="AC518" s="14">
        <f t="shared" si="204"/>
        <v>1156.3333333333155</v>
      </c>
      <c r="AE518" s="14">
        <f t="shared" si="223"/>
        <v>313.75798132320944</v>
      </c>
      <c r="AF518" s="14">
        <f t="shared" si="224"/>
        <v>313.7579813232046</v>
      </c>
      <c r="AH518" s="14">
        <f t="shared" si="205"/>
        <v>-152832.19324295424</v>
      </c>
      <c r="AI518" s="14">
        <f t="shared" si="206"/>
        <v>34972.468820221504</v>
      </c>
      <c r="AK518" s="16">
        <f t="shared" si="207"/>
        <v>0</v>
      </c>
      <c r="AL518" s="16">
        <f t="shared" si="208"/>
        <v>0</v>
      </c>
      <c r="AM518" s="17">
        <f t="shared" si="209"/>
        <v>0</v>
      </c>
      <c r="AN518" s="17">
        <f t="shared" si="210"/>
        <v>0</v>
      </c>
    </row>
    <row r="519" spans="3:40" ht="12.75">
      <c r="C519" s="2">
        <f t="shared" si="200"/>
        <v>456</v>
      </c>
      <c r="D519" s="12">
        <f t="shared" si="172"/>
        <v>53297</v>
      </c>
      <c r="E519" s="12"/>
      <c r="F519" s="13">
        <f t="shared" si="201"/>
        <v>8.209088635280291E-09</v>
      </c>
      <c r="G519" s="13">
        <f t="shared" si="211"/>
        <v>3.218709007836527E-09</v>
      </c>
      <c r="H519" s="13"/>
      <c r="I519" s="14">
        <f t="shared" si="212"/>
        <v>0</v>
      </c>
      <c r="J519" s="13">
        <f t="shared" si="213"/>
        <v>0</v>
      </c>
      <c r="K519" s="14"/>
      <c r="L519" s="14">
        <f t="shared" si="214"/>
        <v>4.620514607034607E-11</v>
      </c>
      <c r="M519" s="13">
        <f t="shared" si="215"/>
        <v>1.807937706958421E-11</v>
      </c>
      <c r="N519" s="14"/>
      <c r="O519" s="14">
        <f t="shared" si="202"/>
        <v>-4.620514607034607E-11</v>
      </c>
      <c r="P519" s="13">
        <f t="shared" si="216"/>
        <v>-1.807937706958421E-11</v>
      </c>
      <c r="R519" s="14">
        <f t="shared" si="217"/>
        <v>1386.5832058281921</v>
      </c>
      <c r="S519" s="13">
        <f t="shared" si="218"/>
        <v>543.6666666666666</v>
      </c>
      <c r="U519" s="14">
        <f t="shared" si="219"/>
        <v>1275.2144750106</v>
      </c>
      <c r="V519" s="13">
        <f t="shared" si="220"/>
        <v>500</v>
      </c>
      <c r="X519" s="14">
        <f t="shared" si="221"/>
        <v>3060.5147400254396</v>
      </c>
      <c r="Y519" s="13">
        <f t="shared" si="222"/>
        <v>1200</v>
      </c>
      <c r="AA519" s="15">
        <f t="shared" si="151"/>
        <v>53297</v>
      </c>
      <c r="AB519" s="14">
        <f t="shared" si="203"/>
        <v>1156.3333333333335</v>
      </c>
      <c r="AC519" s="14">
        <f t="shared" si="204"/>
        <v>1156.3333333333153</v>
      </c>
      <c r="AE519" s="14">
        <f t="shared" si="223"/>
        <v>312.85979254553985</v>
      </c>
      <c r="AF519" s="14">
        <f t="shared" si="224"/>
        <v>312.8597925455349</v>
      </c>
      <c r="AH519" s="14">
        <f t="shared" si="205"/>
        <v>-152519.33345040868</v>
      </c>
      <c r="AI519" s="14">
        <f t="shared" si="206"/>
        <v>35285.328612767036</v>
      </c>
      <c r="AK519" s="16">
        <f t="shared" si="207"/>
        <v>0</v>
      </c>
      <c r="AL519" s="16">
        <f t="shared" si="208"/>
        <v>0</v>
      </c>
      <c r="AM519" s="17">
        <f t="shared" si="209"/>
        <v>0</v>
      </c>
      <c r="AN519" s="17">
        <f t="shared" si="210"/>
        <v>0</v>
      </c>
    </row>
    <row r="520" spans="3:40" ht="12.75">
      <c r="C520" s="2">
        <f t="shared" si="200"/>
        <v>457</v>
      </c>
      <c r="D520" s="12">
        <f t="shared" si="172"/>
        <v>53328</v>
      </c>
      <c r="E520" s="12"/>
      <c r="F520" s="13">
        <f t="shared" si="201"/>
        <v>8.255293781350637E-09</v>
      </c>
      <c r="G520" s="13">
        <f t="shared" si="211"/>
        <v>3.2301720000192605E-09</v>
      </c>
      <c r="H520" s="13"/>
      <c r="I520" s="14">
        <f t="shared" si="212"/>
        <v>0</v>
      </c>
      <c r="J520" s="13">
        <f t="shared" si="213"/>
        <v>0</v>
      </c>
      <c r="K520" s="14"/>
      <c r="L520" s="14">
        <f t="shared" si="214"/>
        <v>4.6465213371143234E-11</v>
      </c>
      <c r="M520" s="13">
        <f t="shared" si="215"/>
        <v>1.8143764299841097E-11</v>
      </c>
      <c r="N520" s="14"/>
      <c r="O520" s="14">
        <f t="shared" si="202"/>
        <v>-4.6465213371143234E-11</v>
      </c>
      <c r="P520" s="13">
        <f t="shared" si="216"/>
        <v>-1.8143764299841097E-11</v>
      </c>
      <c r="R520" s="14">
        <f t="shared" si="217"/>
        <v>1389.439340206714</v>
      </c>
      <c r="S520" s="13">
        <f t="shared" si="218"/>
        <v>543.6666666666666</v>
      </c>
      <c r="U520" s="14">
        <f t="shared" si="219"/>
        <v>1277.841208038057</v>
      </c>
      <c r="V520" s="13">
        <f t="shared" si="220"/>
        <v>500</v>
      </c>
      <c r="X520" s="14">
        <f t="shared" si="221"/>
        <v>3066.818899291337</v>
      </c>
      <c r="Y520" s="13">
        <f t="shared" si="222"/>
        <v>1200</v>
      </c>
      <c r="AA520" s="15">
        <f t="shared" si="151"/>
        <v>53328</v>
      </c>
      <c r="AB520" s="14">
        <f t="shared" si="203"/>
        <v>1156.3333333333335</v>
      </c>
      <c r="AC520" s="14">
        <f t="shared" si="204"/>
        <v>1156.3333333333153</v>
      </c>
      <c r="AE520" s="14">
        <f t="shared" si="223"/>
        <v>311.9641749951485</v>
      </c>
      <c r="AF520" s="14">
        <f t="shared" si="224"/>
        <v>311.9641749951436</v>
      </c>
      <c r="AH520" s="14">
        <f t="shared" si="205"/>
        <v>-152207.36927541354</v>
      </c>
      <c r="AI520" s="14">
        <f t="shared" si="206"/>
        <v>35597.29278776218</v>
      </c>
      <c r="AK520" s="16">
        <f t="shared" si="207"/>
        <v>0</v>
      </c>
      <c r="AL520" s="16">
        <f t="shared" si="208"/>
        <v>0</v>
      </c>
      <c r="AM520" s="17">
        <f t="shared" si="209"/>
        <v>0</v>
      </c>
      <c r="AN520" s="17">
        <f t="shared" si="210"/>
        <v>0</v>
      </c>
    </row>
    <row r="521" spans="3:40" ht="12.75">
      <c r="C521" s="2">
        <f t="shared" si="200"/>
        <v>458</v>
      </c>
      <c r="D521" s="12">
        <f t="shared" si="172"/>
        <v>53359</v>
      </c>
      <c r="E521" s="12"/>
      <c r="F521" s="13">
        <f t="shared" si="201"/>
        <v>8.30175899472178E-09</v>
      </c>
      <c r="G521" s="13">
        <f t="shared" si="211"/>
        <v>3.241675816081844E-09</v>
      </c>
      <c r="H521" s="13"/>
      <c r="I521" s="14">
        <f t="shared" si="212"/>
        <v>0</v>
      </c>
      <c r="J521" s="13">
        <f t="shared" si="213"/>
        <v>0</v>
      </c>
      <c r="K521" s="14"/>
      <c r="L521" s="14">
        <f t="shared" si="214"/>
        <v>4.6726744469952E-11</v>
      </c>
      <c r="M521" s="13">
        <f t="shared" si="215"/>
        <v>1.8208380836417764E-11</v>
      </c>
      <c r="N521" s="14"/>
      <c r="O521" s="14">
        <f t="shared" si="202"/>
        <v>-4.6726744469952E-11</v>
      </c>
      <c r="P521" s="13">
        <f t="shared" si="216"/>
        <v>-1.8208380836417764E-11</v>
      </c>
      <c r="R521" s="14">
        <f t="shared" si="217"/>
        <v>1392.3013577544166</v>
      </c>
      <c r="S521" s="13">
        <f t="shared" si="218"/>
        <v>543.6666666666666</v>
      </c>
      <c r="U521" s="14">
        <f t="shared" si="219"/>
        <v>1280.473351705472</v>
      </c>
      <c r="V521" s="13">
        <f t="shared" si="220"/>
        <v>500</v>
      </c>
      <c r="X521" s="14">
        <f t="shared" si="221"/>
        <v>3073.136044093133</v>
      </c>
      <c r="Y521" s="13">
        <f t="shared" si="222"/>
        <v>1200</v>
      </c>
      <c r="AA521" s="15">
        <f t="shared" si="151"/>
        <v>53359</v>
      </c>
      <c r="AB521" s="14">
        <f t="shared" si="203"/>
        <v>1156.3333333333335</v>
      </c>
      <c r="AC521" s="14">
        <f t="shared" si="204"/>
        <v>1156.3333333333153</v>
      </c>
      <c r="AE521" s="14">
        <f t="shared" si="223"/>
        <v>311.0711213114338</v>
      </c>
      <c r="AF521" s="14">
        <f t="shared" si="224"/>
        <v>311.0711213114289</v>
      </c>
      <c r="AH521" s="14">
        <f t="shared" si="205"/>
        <v>-151896.2981541021</v>
      </c>
      <c r="AI521" s="14">
        <f t="shared" si="206"/>
        <v>35908.3639090736</v>
      </c>
      <c r="AK521" s="16">
        <f t="shared" si="207"/>
        <v>0</v>
      </c>
      <c r="AL521" s="16">
        <f t="shared" si="208"/>
        <v>0</v>
      </c>
      <c r="AM521" s="17">
        <f t="shared" si="209"/>
        <v>0</v>
      </c>
      <c r="AN521" s="17">
        <f t="shared" si="210"/>
        <v>0</v>
      </c>
    </row>
    <row r="522" spans="3:40" ht="12.75">
      <c r="C522" s="2">
        <f t="shared" si="200"/>
        <v>459</v>
      </c>
      <c r="D522" s="12">
        <f t="shared" si="172"/>
        <v>53387</v>
      </c>
      <c r="E522" s="12"/>
      <c r="F522" s="13">
        <f t="shared" si="201"/>
        <v>8.348485739191732E-09</v>
      </c>
      <c r="G522" s="13">
        <f t="shared" si="211"/>
        <v>3.253220601412934E-09</v>
      </c>
      <c r="H522" s="13"/>
      <c r="I522" s="14">
        <f t="shared" si="212"/>
        <v>0</v>
      </c>
      <c r="J522" s="13">
        <f t="shared" si="213"/>
        <v>0</v>
      </c>
      <c r="K522" s="14"/>
      <c r="L522" s="14">
        <f t="shared" si="214"/>
        <v>4.698974760581133E-11</v>
      </c>
      <c r="M522" s="13">
        <f t="shared" si="215"/>
        <v>1.827322749595735E-11</v>
      </c>
      <c r="N522" s="14"/>
      <c r="O522" s="14">
        <f t="shared" si="202"/>
        <v>-4.698974760581133E-11</v>
      </c>
      <c r="P522" s="13">
        <f t="shared" si="216"/>
        <v>-1.827322749595735E-11</v>
      </c>
      <c r="R522" s="14">
        <f t="shared" si="217"/>
        <v>1395.1692705896703</v>
      </c>
      <c r="S522" s="13">
        <f t="shared" si="218"/>
        <v>543.6666666666666</v>
      </c>
      <c r="U522" s="14">
        <f t="shared" si="219"/>
        <v>1283.110917157882</v>
      </c>
      <c r="V522" s="13">
        <f t="shared" si="220"/>
        <v>500</v>
      </c>
      <c r="X522" s="14">
        <f t="shared" si="221"/>
        <v>3079.466201178917</v>
      </c>
      <c r="Y522" s="13">
        <f t="shared" si="222"/>
        <v>1200</v>
      </c>
      <c r="AA522" s="15">
        <f t="shared" si="151"/>
        <v>53387</v>
      </c>
      <c r="AB522" s="14">
        <f t="shared" si="203"/>
        <v>1156.3333333333335</v>
      </c>
      <c r="AC522" s="14">
        <f t="shared" si="204"/>
        <v>1156.3333333333153</v>
      </c>
      <c r="AE522" s="14">
        <f t="shared" si="223"/>
        <v>310.1806241548652</v>
      </c>
      <c r="AF522" s="14">
        <f t="shared" si="224"/>
        <v>310.1806241548603</v>
      </c>
      <c r="AH522" s="14">
        <f t="shared" si="205"/>
        <v>-151586.11752994725</v>
      </c>
      <c r="AI522" s="14">
        <f t="shared" si="206"/>
        <v>36218.544533228465</v>
      </c>
      <c r="AK522" s="16">
        <f t="shared" si="207"/>
        <v>0</v>
      </c>
      <c r="AL522" s="16">
        <f t="shared" si="208"/>
        <v>0</v>
      </c>
      <c r="AM522" s="17">
        <f t="shared" si="209"/>
        <v>0</v>
      </c>
      <c r="AN522" s="17">
        <f t="shared" si="210"/>
        <v>0</v>
      </c>
    </row>
    <row r="523" spans="3:40" ht="12.75">
      <c r="C523" s="2">
        <f t="shared" si="200"/>
        <v>460</v>
      </c>
      <c r="D523" s="12">
        <f t="shared" si="172"/>
        <v>53418</v>
      </c>
      <c r="E523" s="12"/>
      <c r="F523" s="13">
        <f t="shared" si="201"/>
        <v>8.395475486797543E-09</v>
      </c>
      <c r="G523" s="13">
        <f t="shared" si="211"/>
        <v>3.2648065019189827E-09</v>
      </c>
      <c r="H523" s="13"/>
      <c r="I523" s="14">
        <f t="shared" si="212"/>
        <v>0</v>
      </c>
      <c r="J523" s="13">
        <f t="shared" si="213"/>
        <v>0</v>
      </c>
      <c r="K523" s="14"/>
      <c r="L523" s="14">
        <f t="shared" si="214"/>
        <v>4.7254231064133864E-11</v>
      </c>
      <c r="M523" s="13">
        <f t="shared" si="215"/>
        <v>1.8338305098011324E-11</v>
      </c>
      <c r="N523" s="14"/>
      <c r="O523" s="14">
        <f t="shared" si="202"/>
        <v>-4.7254231064133864E-11</v>
      </c>
      <c r="P523" s="13">
        <f t="shared" si="216"/>
        <v>-1.8338305098011324E-11</v>
      </c>
      <c r="R523" s="14">
        <f t="shared" si="217"/>
        <v>1398.0430908558012</v>
      </c>
      <c r="S523" s="13">
        <f t="shared" si="218"/>
        <v>543.6666666666666</v>
      </c>
      <c r="U523" s="14">
        <f t="shared" si="219"/>
        <v>1285.7539155632753</v>
      </c>
      <c r="V523" s="13">
        <f t="shared" si="220"/>
        <v>500</v>
      </c>
      <c r="X523" s="14">
        <f t="shared" si="221"/>
        <v>3085.8093973518608</v>
      </c>
      <c r="Y523" s="13">
        <f t="shared" si="222"/>
        <v>1200</v>
      </c>
      <c r="AA523" s="15">
        <f t="shared" si="151"/>
        <v>53418</v>
      </c>
      <c r="AB523" s="14">
        <f t="shared" si="203"/>
        <v>1156.3333333333335</v>
      </c>
      <c r="AC523" s="14">
        <f t="shared" si="204"/>
        <v>1156.333333333315</v>
      </c>
      <c r="AE523" s="14">
        <f t="shared" si="223"/>
        <v>309.29267620692286</v>
      </c>
      <c r="AF523" s="14">
        <f t="shared" si="224"/>
        <v>309.292676206918</v>
      </c>
      <c r="AH523" s="14">
        <f t="shared" si="205"/>
        <v>-151276.82485374034</v>
      </c>
      <c r="AI523" s="14">
        <f t="shared" si="206"/>
        <v>36527.83720943538</v>
      </c>
      <c r="AK523" s="16">
        <f t="shared" si="207"/>
        <v>0</v>
      </c>
      <c r="AL523" s="16">
        <f t="shared" si="208"/>
        <v>0</v>
      </c>
      <c r="AM523" s="17">
        <f t="shared" si="209"/>
        <v>0</v>
      </c>
      <c r="AN523" s="17">
        <f t="shared" si="210"/>
        <v>0</v>
      </c>
    </row>
    <row r="524" spans="3:40" ht="12.75">
      <c r="C524" s="2">
        <f t="shared" si="200"/>
        <v>461</v>
      </c>
      <c r="D524" s="12">
        <f t="shared" si="172"/>
        <v>53448</v>
      </c>
      <c r="E524" s="12"/>
      <c r="F524" s="13">
        <f t="shared" si="201"/>
        <v>8.442729717861678E-09</v>
      </c>
      <c r="G524" s="13">
        <f t="shared" si="211"/>
        <v>3.276433664026067E-09</v>
      </c>
      <c r="H524" s="13"/>
      <c r="I524" s="14">
        <f t="shared" si="212"/>
        <v>0</v>
      </c>
      <c r="J524" s="13">
        <f t="shared" si="213"/>
        <v>0</v>
      </c>
      <c r="K524" s="14"/>
      <c r="L524" s="14">
        <f t="shared" si="214"/>
        <v>4.752020317696703E-11</v>
      </c>
      <c r="M524" s="13">
        <f t="shared" si="215"/>
        <v>1.8403614465049902E-11</v>
      </c>
      <c r="N524" s="14"/>
      <c r="O524" s="14">
        <f t="shared" si="202"/>
        <v>-4.752020317696703E-11</v>
      </c>
      <c r="P524" s="13">
        <f t="shared" si="216"/>
        <v>-1.8403614465049902E-11</v>
      </c>
      <c r="R524" s="14">
        <f t="shared" si="217"/>
        <v>1400.9228307211495</v>
      </c>
      <c r="S524" s="13">
        <f t="shared" si="218"/>
        <v>543.6666666666666</v>
      </c>
      <c r="U524" s="14">
        <f t="shared" si="219"/>
        <v>1288.402358112645</v>
      </c>
      <c r="V524" s="13">
        <f t="shared" si="220"/>
        <v>500</v>
      </c>
      <c r="X524" s="14">
        <f t="shared" si="221"/>
        <v>3092.165659470348</v>
      </c>
      <c r="Y524" s="13">
        <f t="shared" si="222"/>
        <v>1200</v>
      </c>
      <c r="AA524" s="15">
        <f t="shared" si="151"/>
        <v>53448</v>
      </c>
      <c r="AB524" s="14">
        <f t="shared" si="203"/>
        <v>1156.3333333333335</v>
      </c>
      <c r="AC524" s="14">
        <f t="shared" si="204"/>
        <v>1156.333333333315</v>
      </c>
      <c r="AE524" s="14">
        <f t="shared" si="223"/>
        <v>308.4072701700379</v>
      </c>
      <c r="AF524" s="14">
        <f t="shared" si="224"/>
        <v>308.40727017003303</v>
      </c>
      <c r="AH524" s="14">
        <f t="shared" si="205"/>
        <v>-150968.4175835703</v>
      </c>
      <c r="AI524" s="14">
        <f t="shared" si="206"/>
        <v>36836.24447960542</v>
      </c>
      <c r="AK524" s="16">
        <f t="shared" si="207"/>
        <v>0</v>
      </c>
      <c r="AL524" s="16">
        <f t="shared" si="208"/>
        <v>0</v>
      </c>
      <c r="AM524" s="17">
        <f t="shared" si="209"/>
        <v>0</v>
      </c>
      <c r="AN524" s="17">
        <f t="shared" si="210"/>
        <v>0</v>
      </c>
    </row>
    <row r="525" spans="3:40" ht="12.75">
      <c r="C525" s="2">
        <f t="shared" si="200"/>
        <v>462</v>
      </c>
      <c r="D525" s="12">
        <f t="shared" si="172"/>
        <v>53479</v>
      </c>
      <c r="E525" s="12"/>
      <c r="F525" s="13">
        <f t="shared" si="201"/>
        <v>8.490249921038645E-09</v>
      </c>
      <c r="G525" s="13">
        <f t="shared" si="211"/>
        <v>3.2881022346817398E-09</v>
      </c>
      <c r="H525" s="13"/>
      <c r="I525" s="14">
        <f t="shared" si="212"/>
        <v>0</v>
      </c>
      <c r="J525" s="13">
        <f t="shared" si="213"/>
        <v>0</v>
      </c>
      <c r="K525" s="14"/>
      <c r="L525" s="14">
        <f t="shared" si="214"/>
        <v>4.778767232325544E-11</v>
      </c>
      <c r="M525" s="13">
        <f t="shared" si="215"/>
        <v>1.846915642247239E-11</v>
      </c>
      <c r="N525" s="14"/>
      <c r="O525" s="14">
        <f t="shared" si="202"/>
        <v>-4.778767232325544E-11</v>
      </c>
      <c r="P525" s="13">
        <f t="shared" si="216"/>
        <v>-1.846915642247239E-11</v>
      </c>
      <c r="R525" s="14">
        <f t="shared" si="217"/>
        <v>1403.8085023791195</v>
      </c>
      <c r="S525" s="13">
        <f t="shared" si="218"/>
        <v>543.6666666666666</v>
      </c>
      <c r="U525" s="14">
        <f t="shared" si="219"/>
        <v>1291.0562560200365</v>
      </c>
      <c r="V525" s="13">
        <f t="shared" si="220"/>
        <v>500</v>
      </c>
      <c r="X525" s="14">
        <f t="shared" si="221"/>
        <v>3098.5350144480876</v>
      </c>
      <c r="Y525" s="13">
        <f t="shared" si="222"/>
        <v>1200</v>
      </c>
      <c r="AA525" s="15">
        <f t="shared" si="151"/>
        <v>53479</v>
      </c>
      <c r="AB525" s="14">
        <f t="shared" si="203"/>
        <v>1156.3333333333335</v>
      </c>
      <c r="AC525" s="14">
        <f t="shared" si="204"/>
        <v>1156.333333333315</v>
      </c>
      <c r="AE525" s="14">
        <f t="shared" si="223"/>
        <v>307.52439876753135</v>
      </c>
      <c r="AF525" s="14">
        <f t="shared" si="224"/>
        <v>307.52439876752646</v>
      </c>
      <c r="AH525" s="14">
        <f t="shared" si="205"/>
        <v>-150660.89318480276</v>
      </c>
      <c r="AI525" s="14">
        <f t="shared" si="206"/>
        <v>37143.768878372946</v>
      </c>
      <c r="AK525" s="16">
        <f t="shared" si="207"/>
        <v>0</v>
      </c>
      <c r="AL525" s="16">
        <f t="shared" si="208"/>
        <v>0</v>
      </c>
      <c r="AM525" s="17">
        <f t="shared" si="209"/>
        <v>0</v>
      </c>
      <c r="AN525" s="17">
        <f t="shared" si="210"/>
        <v>0</v>
      </c>
    </row>
    <row r="526" spans="3:40" ht="12.75">
      <c r="C526" s="2">
        <f t="shared" si="200"/>
        <v>463</v>
      </c>
      <c r="D526" s="12">
        <f t="shared" si="172"/>
        <v>53509</v>
      </c>
      <c r="E526" s="12"/>
      <c r="F526" s="13">
        <f t="shared" si="201"/>
        <v>8.5380375933619E-09</v>
      </c>
      <c r="G526" s="13">
        <f t="shared" si="211"/>
        <v>3.2998123613568857E-09</v>
      </c>
      <c r="H526" s="13"/>
      <c r="I526" s="14">
        <f t="shared" si="212"/>
        <v>0</v>
      </c>
      <c r="J526" s="13">
        <f t="shared" si="213"/>
        <v>0</v>
      </c>
      <c r="K526" s="14"/>
      <c r="L526" s="14">
        <f t="shared" si="214"/>
        <v>4.80566469291049E-11</v>
      </c>
      <c r="M526" s="13">
        <f t="shared" si="215"/>
        <v>1.853493179861764E-11</v>
      </c>
      <c r="N526" s="14"/>
      <c r="O526" s="14">
        <f t="shared" si="202"/>
        <v>-4.80566469291049E-11</v>
      </c>
      <c r="P526" s="13">
        <f t="shared" si="216"/>
        <v>-1.853493179861764E-11</v>
      </c>
      <c r="R526" s="14">
        <f t="shared" si="217"/>
        <v>1406.7001180482337</v>
      </c>
      <c r="S526" s="13">
        <f t="shared" si="218"/>
        <v>543.6666666666666</v>
      </c>
      <c r="U526" s="14">
        <f t="shared" si="219"/>
        <v>1293.715620522594</v>
      </c>
      <c r="V526" s="13">
        <f t="shared" si="220"/>
        <v>500</v>
      </c>
      <c r="X526" s="14">
        <f t="shared" si="221"/>
        <v>3104.9174892542255</v>
      </c>
      <c r="Y526" s="13">
        <f t="shared" si="222"/>
        <v>1200</v>
      </c>
      <c r="AA526" s="15">
        <f t="shared" si="151"/>
        <v>53509</v>
      </c>
      <c r="AB526" s="14">
        <f t="shared" si="203"/>
        <v>1156.3333333333335</v>
      </c>
      <c r="AC526" s="14">
        <f t="shared" si="204"/>
        <v>1156.3333333333148</v>
      </c>
      <c r="AE526" s="14">
        <f t="shared" si="223"/>
        <v>306.6440547435556</v>
      </c>
      <c r="AF526" s="14">
        <f t="shared" si="224"/>
        <v>306.64405474355067</v>
      </c>
      <c r="AH526" s="14">
        <f t="shared" si="205"/>
        <v>-150354.2491300592</v>
      </c>
      <c r="AI526" s="14">
        <f t="shared" si="206"/>
        <v>37450.412933116495</v>
      </c>
      <c r="AK526" s="16">
        <f t="shared" si="207"/>
        <v>0</v>
      </c>
      <c r="AL526" s="16">
        <f t="shared" si="208"/>
        <v>0</v>
      </c>
      <c r="AM526" s="17">
        <f t="shared" si="209"/>
        <v>0</v>
      </c>
      <c r="AN526" s="17">
        <f t="shared" si="210"/>
        <v>0</v>
      </c>
    </row>
    <row r="527" spans="3:40" ht="12.75">
      <c r="C527" s="2">
        <f t="shared" si="200"/>
        <v>464</v>
      </c>
      <c r="D527" s="12">
        <f t="shared" si="172"/>
        <v>53540</v>
      </c>
      <c r="E527" s="12"/>
      <c r="F527" s="13">
        <f t="shared" si="201"/>
        <v>8.586094240291003E-09</v>
      </c>
      <c r="G527" s="13">
        <f t="shared" si="211"/>
        <v>3.311564192047588E-09</v>
      </c>
      <c r="H527" s="13"/>
      <c r="I527" s="14">
        <f t="shared" si="212"/>
        <v>0</v>
      </c>
      <c r="J527" s="13">
        <f t="shared" si="213"/>
        <v>0</v>
      </c>
      <c r="K527" s="14"/>
      <c r="L527" s="14">
        <f t="shared" si="214"/>
        <v>4.8327135468047874E-11</v>
      </c>
      <c r="M527" s="13">
        <f t="shared" si="215"/>
        <v>1.860094142477454E-11</v>
      </c>
      <c r="N527" s="14"/>
      <c r="O527" s="14">
        <f t="shared" si="202"/>
        <v>-4.8327135468047874E-11</v>
      </c>
      <c r="P527" s="13">
        <f t="shared" si="216"/>
        <v>-1.860094142477454E-11</v>
      </c>
      <c r="R527" s="14">
        <f t="shared" si="217"/>
        <v>1409.5976899721818</v>
      </c>
      <c r="S527" s="13">
        <f t="shared" si="218"/>
        <v>543.6666666666666</v>
      </c>
      <c r="U527" s="14">
        <f t="shared" si="219"/>
        <v>1296.3804628806088</v>
      </c>
      <c r="V527" s="13">
        <f t="shared" si="220"/>
        <v>500</v>
      </c>
      <c r="X527" s="14">
        <f t="shared" si="221"/>
        <v>3111.313110913461</v>
      </c>
      <c r="Y527" s="13">
        <f t="shared" si="222"/>
        <v>1200</v>
      </c>
      <c r="AA527" s="15">
        <f t="shared" si="151"/>
        <v>53540</v>
      </c>
      <c r="AB527" s="14">
        <f t="shared" si="203"/>
        <v>1156.3333333333335</v>
      </c>
      <c r="AC527" s="14">
        <f t="shared" si="204"/>
        <v>1156.3333333333148</v>
      </c>
      <c r="AE527" s="14">
        <f t="shared" si="223"/>
        <v>305.766230863034</v>
      </c>
      <c r="AF527" s="14">
        <f t="shared" si="224"/>
        <v>305.76623086302914</v>
      </c>
      <c r="AH527" s="14">
        <f t="shared" si="205"/>
        <v>-150048.48289919618</v>
      </c>
      <c r="AI527" s="14">
        <f t="shared" si="206"/>
        <v>37756.17916397953</v>
      </c>
      <c r="AK527" s="16">
        <f t="shared" si="207"/>
        <v>0</v>
      </c>
      <c r="AL527" s="16">
        <f t="shared" si="208"/>
        <v>0</v>
      </c>
      <c r="AM527" s="17">
        <f t="shared" si="209"/>
        <v>0</v>
      </c>
      <c r="AN527" s="17">
        <f t="shared" si="210"/>
        <v>0</v>
      </c>
    </row>
    <row r="528" spans="3:40" ht="12.75">
      <c r="C528" s="2">
        <f t="shared" si="200"/>
        <v>465</v>
      </c>
      <c r="D528" s="12">
        <f t="shared" si="172"/>
        <v>53571</v>
      </c>
      <c r="E528" s="12"/>
      <c r="F528" s="13">
        <f t="shared" si="201"/>
        <v>8.63442137575905E-09</v>
      </c>
      <c r="G528" s="13">
        <f t="shared" si="211"/>
        <v>3.3233578752769994E-09</v>
      </c>
      <c r="H528" s="13"/>
      <c r="I528" s="14">
        <f t="shared" si="212"/>
        <v>0</v>
      </c>
      <c r="J528" s="13">
        <f t="shared" si="213"/>
        <v>0</v>
      </c>
      <c r="K528" s="14"/>
      <c r="L528" s="14">
        <f t="shared" si="214"/>
        <v>4.859914646131038E-11</v>
      </c>
      <c r="M528" s="13">
        <f t="shared" si="215"/>
        <v>1.866718613519248E-11</v>
      </c>
      <c r="N528" s="14"/>
      <c r="O528" s="14">
        <f t="shared" si="202"/>
        <v>-4.859914646131038E-11</v>
      </c>
      <c r="P528" s="13">
        <f t="shared" si="216"/>
        <v>-1.866718613519248E-11</v>
      </c>
      <c r="R528" s="14">
        <f t="shared" si="217"/>
        <v>1412.501230419873</v>
      </c>
      <c r="S528" s="13">
        <f t="shared" si="218"/>
        <v>543.6666666666666</v>
      </c>
      <c r="U528" s="14">
        <f t="shared" si="219"/>
        <v>1299.0507943775658</v>
      </c>
      <c r="V528" s="13">
        <f t="shared" si="220"/>
        <v>500</v>
      </c>
      <c r="X528" s="14">
        <f t="shared" si="221"/>
        <v>3117.7219065061577</v>
      </c>
      <c r="Y528" s="13">
        <f t="shared" si="222"/>
        <v>1200</v>
      </c>
      <c r="AA528" s="15">
        <f t="shared" si="151"/>
        <v>53571</v>
      </c>
      <c r="AB528" s="14">
        <f t="shared" si="203"/>
        <v>1156.3333333333335</v>
      </c>
      <c r="AC528" s="14">
        <f t="shared" si="204"/>
        <v>1156.3333333333148</v>
      </c>
      <c r="AE528" s="14">
        <f t="shared" si="223"/>
        <v>304.8909199116017</v>
      </c>
      <c r="AF528" s="14">
        <f t="shared" si="224"/>
        <v>304.89091991159677</v>
      </c>
      <c r="AH528" s="14">
        <f t="shared" si="205"/>
        <v>-149743.5919792846</v>
      </c>
      <c r="AI528" s="14">
        <f t="shared" si="206"/>
        <v>38061.07008389112</v>
      </c>
      <c r="AK528" s="16">
        <f t="shared" si="207"/>
        <v>0</v>
      </c>
      <c r="AL528" s="16">
        <f t="shared" si="208"/>
        <v>0</v>
      </c>
      <c r="AM528" s="17">
        <f t="shared" si="209"/>
        <v>0</v>
      </c>
      <c r="AN528" s="17">
        <f t="shared" si="210"/>
        <v>0</v>
      </c>
    </row>
    <row r="529" spans="3:40" ht="12.75">
      <c r="C529" s="2">
        <f t="shared" si="200"/>
        <v>466</v>
      </c>
      <c r="D529" s="12">
        <f t="shared" si="172"/>
        <v>53601</v>
      </c>
      <c r="E529" s="12"/>
      <c r="F529" s="13">
        <f t="shared" si="201"/>
        <v>8.683020522220362E-09</v>
      </c>
      <c r="G529" s="13">
        <f t="shared" si="211"/>
        <v>3.3351935600972145E-09</v>
      </c>
      <c r="H529" s="13"/>
      <c r="I529" s="14">
        <f t="shared" si="212"/>
        <v>0</v>
      </c>
      <c r="J529" s="13">
        <f t="shared" si="213"/>
        <v>0</v>
      </c>
      <c r="K529" s="14"/>
      <c r="L529" s="14">
        <f t="shared" si="214"/>
        <v>4.887268847808047E-11</v>
      </c>
      <c r="M529" s="13">
        <f t="shared" si="215"/>
        <v>1.873366676709193E-11</v>
      </c>
      <c r="N529" s="14"/>
      <c r="O529" s="14">
        <f t="shared" si="202"/>
        <v>-4.887268847808047E-11</v>
      </c>
      <c r="P529" s="13">
        <f t="shared" si="216"/>
        <v>-1.873366676709193E-11</v>
      </c>
      <c r="R529" s="14">
        <f t="shared" si="217"/>
        <v>1415.4107516854897</v>
      </c>
      <c r="S529" s="13">
        <f t="shared" si="218"/>
        <v>543.6666666666666</v>
      </c>
      <c r="U529" s="14">
        <f t="shared" si="219"/>
        <v>1301.726626320193</v>
      </c>
      <c r="V529" s="13">
        <f t="shared" si="220"/>
        <v>500</v>
      </c>
      <c r="X529" s="14">
        <f t="shared" si="221"/>
        <v>3124.143903168463</v>
      </c>
      <c r="Y529" s="13">
        <f t="shared" si="222"/>
        <v>1200</v>
      </c>
      <c r="AA529" s="15">
        <f t="shared" si="151"/>
        <v>53601</v>
      </c>
      <c r="AB529" s="14">
        <f t="shared" si="203"/>
        <v>1156.3333333333335</v>
      </c>
      <c r="AC529" s="14">
        <f t="shared" si="204"/>
        <v>1156.3333333333148</v>
      </c>
      <c r="AE529" s="14">
        <f t="shared" si="223"/>
        <v>304.0181146955462</v>
      </c>
      <c r="AF529" s="14">
        <f t="shared" si="224"/>
        <v>304.0181146955413</v>
      </c>
      <c r="AH529" s="14">
        <f t="shared" si="205"/>
        <v>-149439.57386458904</v>
      </c>
      <c r="AI529" s="14">
        <f t="shared" si="206"/>
        <v>38365.088198586665</v>
      </c>
      <c r="AK529" s="16">
        <f t="shared" si="207"/>
        <v>0</v>
      </c>
      <c r="AL529" s="16">
        <f t="shared" si="208"/>
        <v>0</v>
      </c>
      <c r="AM529" s="17">
        <f t="shared" si="209"/>
        <v>0</v>
      </c>
      <c r="AN529" s="17">
        <f t="shared" si="210"/>
        <v>0</v>
      </c>
    </row>
    <row r="530" spans="3:40" ht="12.75">
      <c r="C530" s="2">
        <f t="shared" si="200"/>
        <v>467</v>
      </c>
      <c r="D530" s="12">
        <f t="shared" si="172"/>
        <v>53632</v>
      </c>
      <c r="E530" s="12"/>
      <c r="F530" s="13">
        <f t="shared" si="201"/>
        <v>8.731893210698442E-09</v>
      </c>
      <c r="G530" s="13">
        <f t="shared" si="211"/>
        <v>3.3470713960911586E-09</v>
      </c>
      <c r="H530" s="13"/>
      <c r="I530" s="14">
        <f t="shared" si="212"/>
        <v>0</v>
      </c>
      <c r="J530" s="13">
        <f t="shared" si="213"/>
        <v>0</v>
      </c>
      <c r="K530" s="14"/>
      <c r="L530" s="14">
        <f t="shared" si="214"/>
        <v>4.914777013577816E-11</v>
      </c>
      <c r="M530" s="13">
        <f t="shared" si="215"/>
        <v>1.8800384160675E-11</v>
      </c>
      <c r="N530" s="14"/>
      <c r="O530" s="14">
        <f t="shared" si="202"/>
        <v>-4.914777013577816E-11</v>
      </c>
      <c r="P530" s="13">
        <f t="shared" si="216"/>
        <v>-1.8800384160675E-11</v>
      </c>
      <c r="R530" s="14">
        <f t="shared" si="217"/>
        <v>1418.3262660885368</v>
      </c>
      <c r="S530" s="13">
        <f t="shared" si="218"/>
        <v>543.6666666666666</v>
      </c>
      <c r="U530" s="14">
        <f t="shared" si="219"/>
        <v>1304.4079700385073</v>
      </c>
      <c r="V530" s="13">
        <f t="shared" si="220"/>
        <v>500</v>
      </c>
      <c r="X530" s="14">
        <f t="shared" si="221"/>
        <v>3130.5791280924177</v>
      </c>
      <c r="Y530" s="13">
        <f t="shared" si="222"/>
        <v>1200</v>
      </c>
      <c r="AA530" s="15">
        <f t="shared" si="151"/>
        <v>53632</v>
      </c>
      <c r="AB530" s="14">
        <f t="shared" si="203"/>
        <v>1156.3333333333335</v>
      </c>
      <c r="AC530" s="14">
        <f t="shared" si="204"/>
        <v>1156.3333333333146</v>
      </c>
      <c r="AE530" s="14">
        <f t="shared" si="223"/>
        <v>303.1478080417483</v>
      </c>
      <c r="AF530" s="14">
        <f t="shared" si="224"/>
        <v>303.14780804174336</v>
      </c>
      <c r="AH530" s="14">
        <f t="shared" si="205"/>
        <v>-149136.4260565473</v>
      </c>
      <c r="AI530" s="14">
        <f t="shared" si="206"/>
        <v>38668.23600662841</v>
      </c>
      <c r="AK530" s="16">
        <f t="shared" si="207"/>
        <v>0</v>
      </c>
      <c r="AL530" s="16">
        <f t="shared" si="208"/>
        <v>0</v>
      </c>
      <c r="AM530" s="17">
        <f t="shared" si="209"/>
        <v>0</v>
      </c>
      <c r="AN530" s="17">
        <f t="shared" si="210"/>
        <v>0</v>
      </c>
    </row>
    <row r="531" spans="3:40" ht="12.75">
      <c r="C531" s="2">
        <f t="shared" si="200"/>
        <v>468</v>
      </c>
      <c r="D531" s="12">
        <f t="shared" si="172"/>
        <v>53662</v>
      </c>
      <c r="E531" s="12"/>
      <c r="F531" s="13">
        <f t="shared" si="201"/>
        <v>8.781040980834221E-09</v>
      </c>
      <c r="G531" s="13">
        <f t="shared" si="211"/>
        <v>3.358991533374476E-09</v>
      </c>
      <c r="H531" s="13"/>
      <c r="I531" s="14">
        <f t="shared" si="212"/>
        <v>0</v>
      </c>
      <c r="J531" s="13">
        <f t="shared" si="213"/>
        <v>0</v>
      </c>
      <c r="K531" s="14"/>
      <c r="L531" s="14">
        <f t="shared" si="214"/>
        <v>4.9424400100326955E-11</v>
      </c>
      <c r="M531" s="13">
        <f t="shared" si="215"/>
        <v>1.8867339159136028E-11</v>
      </c>
      <c r="N531" s="14"/>
      <c r="O531" s="14">
        <f t="shared" si="202"/>
        <v>-4.9424400100326955E-11</v>
      </c>
      <c r="P531" s="13">
        <f t="shared" si="216"/>
        <v>-1.8867339159136028E-11</v>
      </c>
      <c r="R531" s="14">
        <f t="shared" si="217"/>
        <v>1421.2477859738967</v>
      </c>
      <c r="S531" s="13">
        <f t="shared" si="218"/>
        <v>543.6666666666666</v>
      </c>
      <c r="U531" s="14">
        <f t="shared" si="219"/>
        <v>1307.0948368858647</v>
      </c>
      <c r="V531" s="13">
        <f t="shared" si="220"/>
        <v>500</v>
      </c>
      <c r="X531" s="14">
        <f t="shared" si="221"/>
        <v>3137.027608526075</v>
      </c>
      <c r="Y531" s="13">
        <f t="shared" si="222"/>
        <v>1200</v>
      </c>
      <c r="AA531" s="15">
        <f t="shared" si="151"/>
        <v>53662</v>
      </c>
      <c r="AB531" s="14">
        <f t="shared" si="203"/>
        <v>1156.3333333333335</v>
      </c>
      <c r="AC531" s="14">
        <f t="shared" si="204"/>
        <v>1156.3333333333146</v>
      </c>
      <c r="AE531" s="14">
        <f t="shared" si="223"/>
        <v>302.2799927976231</v>
      </c>
      <c r="AF531" s="14">
        <f t="shared" si="224"/>
        <v>302.27999279761815</v>
      </c>
      <c r="AH531" s="14">
        <f t="shared" si="205"/>
        <v>-148834.14606374968</v>
      </c>
      <c r="AI531" s="14">
        <f t="shared" si="206"/>
        <v>38970.515999426025</v>
      </c>
      <c r="AK531" s="16">
        <f t="shared" si="207"/>
        <v>0</v>
      </c>
      <c r="AL531" s="16">
        <f t="shared" si="208"/>
        <v>0</v>
      </c>
      <c r="AM531" s="17">
        <f t="shared" si="209"/>
        <v>0</v>
      </c>
      <c r="AN531" s="17">
        <f t="shared" si="210"/>
        <v>0</v>
      </c>
    </row>
    <row r="532" spans="3:40" ht="12.75">
      <c r="C532" s="2">
        <f t="shared" si="200"/>
        <v>469</v>
      </c>
      <c r="D532" s="12">
        <f t="shared" si="172"/>
        <v>53693</v>
      </c>
      <c r="E532" s="12"/>
      <c r="F532" s="13">
        <f t="shared" si="201"/>
        <v>8.830465380934549E-09</v>
      </c>
      <c r="G532" s="13">
        <f t="shared" si="211"/>
        <v>3.3709541225974195E-09</v>
      </c>
      <c r="H532" s="13"/>
      <c r="I532" s="14">
        <f t="shared" si="212"/>
        <v>0</v>
      </c>
      <c r="J532" s="13">
        <f t="shared" si="213"/>
        <v>0</v>
      </c>
      <c r="K532" s="14"/>
      <c r="L532" s="14">
        <f t="shared" si="214"/>
        <v>4.970258708642677E-11</v>
      </c>
      <c r="M532" s="13">
        <f t="shared" si="215"/>
        <v>1.8934532608672403E-11</v>
      </c>
      <c r="N532" s="14"/>
      <c r="O532" s="14">
        <f t="shared" si="202"/>
        <v>-4.970258708642677E-11</v>
      </c>
      <c r="P532" s="13">
        <f t="shared" si="216"/>
        <v>-1.8934532608672403E-11</v>
      </c>
      <c r="R532" s="14">
        <f t="shared" si="217"/>
        <v>1424.175323711882</v>
      </c>
      <c r="S532" s="13">
        <f t="shared" si="218"/>
        <v>543.6666666666666</v>
      </c>
      <c r="U532" s="14">
        <f t="shared" si="219"/>
        <v>1309.7872382390085</v>
      </c>
      <c r="V532" s="13">
        <f t="shared" si="220"/>
        <v>500</v>
      </c>
      <c r="X532" s="14">
        <f t="shared" si="221"/>
        <v>3143.4893717736204</v>
      </c>
      <c r="Y532" s="13">
        <f t="shared" si="222"/>
        <v>1200</v>
      </c>
      <c r="AA532" s="15">
        <f t="shared" si="151"/>
        <v>53693</v>
      </c>
      <c r="AB532" s="14">
        <f t="shared" si="203"/>
        <v>1156.3333333333335</v>
      </c>
      <c r="AC532" s="14">
        <f t="shared" si="204"/>
        <v>1156.3333333333146</v>
      </c>
      <c r="AE532" s="14">
        <f t="shared" si="223"/>
        <v>301.4146618310614</v>
      </c>
      <c r="AF532" s="14">
        <f t="shared" si="224"/>
        <v>301.41466183105643</v>
      </c>
      <c r="AH532" s="14">
        <f t="shared" si="205"/>
        <v>-148532.73140191863</v>
      </c>
      <c r="AI532" s="14">
        <f t="shared" si="206"/>
        <v>39271.93066125708</v>
      </c>
      <c r="AK532" s="16">
        <f t="shared" si="207"/>
        <v>0</v>
      </c>
      <c r="AL532" s="16">
        <f t="shared" si="208"/>
        <v>0</v>
      </c>
      <c r="AM532" s="17">
        <f t="shared" si="209"/>
        <v>0</v>
      </c>
      <c r="AN532" s="17">
        <f t="shared" si="210"/>
        <v>0</v>
      </c>
    </row>
    <row r="533" spans="3:40" ht="12.75">
      <c r="C533" s="2">
        <f t="shared" si="200"/>
        <v>470</v>
      </c>
      <c r="D533" s="12">
        <f t="shared" si="172"/>
        <v>53724</v>
      </c>
      <c r="E533" s="12"/>
      <c r="F533" s="13">
        <f t="shared" si="201"/>
        <v>8.880167968020976E-09</v>
      </c>
      <c r="G533" s="13">
        <f t="shared" si="211"/>
        <v>3.3829593149467862E-09</v>
      </c>
      <c r="H533" s="13"/>
      <c r="I533" s="14">
        <f t="shared" si="212"/>
        <v>0</v>
      </c>
      <c r="J533" s="13">
        <f t="shared" si="213"/>
        <v>0</v>
      </c>
      <c r="K533" s="14"/>
      <c r="L533" s="14">
        <f t="shared" si="214"/>
        <v>4.998233985782854E-11</v>
      </c>
      <c r="M533" s="13">
        <f t="shared" si="215"/>
        <v>1.9001965358494946E-11</v>
      </c>
      <c r="N533" s="14"/>
      <c r="O533" s="14">
        <f t="shared" si="202"/>
        <v>-4.998233985782854E-11</v>
      </c>
      <c r="P533" s="13">
        <f t="shared" si="216"/>
        <v>-1.9001965358494946E-11</v>
      </c>
      <c r="R533" s="14">
        <f t="shared" si="217"/>
        <v>1427.108891698277</v>
      </c>
      <c r="S533" s="13">
        <f t="shared" si="218"/>
        <v>543.6666666666666</v>
      </c>
      <c r="U533" s="14">
        <f t="shared" si="219"/>
        <v>1312.4851854981089</v>
      </c>
      <c r="V533" s="13">
        <f t="shared" si="220"/>
        <v>500</v>
      </c>
      <c r="X533" s="14">
        <f t="shared" si="221"/>
        <v>3149.964445195461</v>
      </c>
      <c r="Y533" s="13">
        <f t="shared" si="222"/>
        <v>1200</v>
      </c>
      <c r="AA533" s="15">
        <f t="shared" si="151"/>
        <v>53724</v>
      </c>
      <c r="AB533" s="14">
        <f t="shared" si="203"/>
        <v>1156.3333333333335</v>
      </c>
      <c r="AC533" s="14">
        <f t="shared" si="204"/>
        <v>1156.3333333333144</v>
      </c>
      <c r="AE533" s="14">
        <f t="shared" si="223"/>
        <v>300.55180803037086</v>
      </c>
      <c r="AF533" s="14">
        <f t="shared" si="224"/>
        <v>300.5518080303659</v>
      </c>
      <c r="AH533" s="14">
        <f t="shared" si="205"/>
        <v>-148232.17959388826</v>
      </c>
      <c r="AI533" s="14">
        <f t="shared" si="206"/>
        <v>39572.482469287446</v>
      </c>
      <c r="AK533" s="16">
        <f t="shared" si="207"/>
        <v>0</v>
      </c>
      <c r="AL533" s="16">
        <f t="shared" si="208"/>
        <v>0</v>
      </c>
      <c r="AM533" s="17">
        <f t="shared" si="209"/>
        <v>0</v>
      </c>
      <c r="AN533" s="17">
        <f t="shared" si="210"/>
        <v>0</v>
      </c>
    </row>
    <row r="534" spans="3:40" ht="12.75">
      <c r="C534" s="2">
        <f t="shared" si="200"/>
        <v>471</v>
      </c>
      <c r="D534" s="12">
        <f t="shared" si="172"/>
        <v>53752</v>
      </c>
      <c r="E534" s="12"/>
      <c r="F534" s="13">
        <f t="shared" si="201"/>
        <v>8.930150307878804E-09</v>
      </c>
      <c r="G534" s="13">
        <f t="shared" si="211"/>
        <v>3.3950072621477737E-09</v>
      </c>
      <c r="H534" s="13"/>
      <c r="I534" s="14">
        <f t="shared" si="212"/>
        <v>0</v>
      </c>
      <c r="J534" s="13">
        <f t="shared" si="213"/>
        <v>0</v>
      </c>
      <c r="K534" s="14"/>
      <c r="L534" s="14">
        <f t="shared" si="214"/>
        <v>5.026366722761029E-11</v>
      </c>
      <c r="M534" s="13">
        <f t="shared" si="215"/>
        <v>1.9069638260838946E-11</v>
      </c>
      <c r="N534" s="14"/>
      <c r="O534" s="14">
        <f t="shared" si="202"/>
        <v>-5.026366722761029E-11</v>
      </c>
      <c r="P534" s="13">
        <f t="shared" si="216"/>
        <v>-1.9069638260838946E-11</v>
      </c>
      <c r="R534" s="14">
        <f t="shared" si="217"/>
        <v>1430.048502354412</v>
      </c>
      <c r="S534" s="13">
        <f t="shared" si="218"/>
        <v>543.6666666666666</v>
      </c>
      <c r="U534" s="14">
        <f t="shared" si="219"/>
        <v>1315.188690086829</v>
      </c>
      <c r="V534" s="13">
        <f t="shared" si="220"/>
        <v>500</v>
      </c>
      <c r="X534" s="14">
        <f t="shared" si="221"/>
        <v>3156.4528562083897</v>
      </c>
      <c r="Y534" s="13">
        <f t="shared" si="222"/>
        <v>1200</v>
      </c>
      <c r="AA534" s="15">
        <f t="shared" si="151"/>
        <v>53752</v>
      </c>
      <c r="AB534" s="14">
        <f t="shared" si="203"/>
        <v>1156.3333333333335</v>
      </c>
      <c r="AC534" s="14">
        <f t="shared" si="204"/>
        <v>1156.3333333333144</v>
      </c>
      <c r="AE534" s="14">
        <f t="shared" si="223"/>
        <v>299.6914243042176</v>
      </c>
      <c r="AF534" s="14">
        <f t="shared" si="224"/>
        <v>299.6914243042126</v>
      </c>
      <c r="AH534" s="14">
        <f t="shared" si="205"/>
        <v>-147932.48816958404</v>
      </c>
      <c r="AI534" s="14">
        <f t="shared" si="206"/>
        <v>39872.17389359166</v>
      </c>
      <c r="AK534" s="16">
        <f t="shared" si="207"/>
        <v>0</v>
      </c>
      <c r="AL534" s="16">
        <f t="shared" si="208"/>
        <v>0</v>
      </c>
      <c r="AM534" s="17">
        <f t="shared" si="209"/>
        <v>0</v>
      </c>
      <c r="AN534" s="17">
        <f t="shared" si="210"/>
        <v>0</v>
      </c>
    </row>
    <row r="535" spans="3:40" ht="12.75">
      <c r="C535" s="2">
        <f t="shared" si="200"/>
        <v>472</v>
      </c>
      <c r="D535" s="12">
        <f t="shared" si="172"/>
        <v>53783</v>
      </c>
      <c r="E535" s="12"/>
      <c r="F535" s="13">
        <f t="shared" si="201"/>
        <v>8.980413975106414E-09</v>
      </c>
      <c r="G535" s="13">
        <f t="shared" si="211"/>
        <v>3.407098116465945E-09</v>
      </c>
      <c r="H535" s="13"/>
      <c r="I535" s="14">
        <f t="shared" si="212"/>
        <v>0</v>
      </c>
      <c r="J535" s="13">
        <f t="shared" si="213"/>
        <v>0</v>
      </c>
      <c r="K535" s="14"/>
      <c r="L535" s="14">
        <f t="shared" si="214"/>
        <v>5.054657805845475E-11</v>
      </c>
      <c r="M535" s="13">
        <f t="shared" si="215"/>
        <v>1.913755217097479E-11</v>
      </c>
      <c r="N535" s="14"/>
      <c r="O535" s="14">
        <f t="shared" si="202"/>
        <v>-5.054657805845475E-11</v>
      </c>
      <c r="P535" s="13">
        <f t="shared" si="216"/>
        <v>-1.913755217097479E-11</v>
      </c>
      <c r="R535" s="14">
        <f t="shared" si="217"/>
        <v>1432.994168127196</v>
      </c>
      <c r="S535" s="13">
        <f t="shared" si="218"/>
        <v>543.6666666666666</v>
      </c>
      <c r="U535" s="14">
        <f t="shared" si="219"/>
        <v>1317.897763452357</v>
      </c>
      <c r="V535" s="13">
        <f t="shared" si="220"/>
        <v>500</v>
      </c>
      <c r="X535" s="14">
        <f t="shared" si="221"/>
        <v>3162.9546322856568</v>
      </c>
      <c r="Y535" s="13">
        <f t="shared" si="222"/>
        <v>1200</v>
      </c>
      <c r="AA535" s="15">
        <f t="shared" si="151"/>
        <v>53783</v>
      </c>
      <c r="AB535" s="14">
        <f t="shared" si="203"/>
        <v>1156.3333333333335</v>
      </c>
      <c r="AC535" s="14">
        <f t="shared" si="204"/>
        <v>1156.3333333333144</v>
      </c>
      <c r="AE535" s="14">
        <f t="shared" si="223"/>
        <v>298.83350358156804</v>
      </c>
      <c r="AF535" s="14">
        <f t="shared" si="224"/>
        <v>298.8335035815631</v>
      </c>
      <c r="AH535" s="14">
        <f t="shared" si="205"/>
        <v>-147633.6546660025</v>
      </c>
      <c r="AI535" s="14">
        <f t="shared" si="206"/>
        <v>40171.00739717322</v>
      </c>
      <c r="AK535" s="16">
        <f t="shared" si="207"/>
        <v>0</v>
      </c>
      <c r="AL535" s="16">
        <f t="shared" si="208"/>
        <v>0</v>
      </c>
      <c r="AM535" s="17">
        <f t="shared" si="209"/>
        <v>0</v>
      </c>
      <c r="AN535" s="17">
        <f t="shared" si="210"/>
        <v>0</v>
      </c>
    </row>
    <row r="536" spans="3:40" ht="12.75">
      <c r="C536" s="2">
        <f t="shared" si="200"/>
        <v>473</v>
      </c>
      <c r="D536" s="12">
        <f t="shared" si="172"/>
        <v>53813</v>
      </c>
      <c r="E536" s="12"/>
      <c r="F536" s="13">
        <f t="shared" si="201"/>
        <v>9.030960553164869E-09</v>
      </c>
      <c r="G536" s="13">
        <f t="shared" si="211"/>
        <v>3.4192320307091346E-09</v>
      </c>
      <c r="H536" s="13"/>
      <c r="I536" s="14">
        <f t="shared" si="212"/>
        <v>0</v>
      </c>
      <c r="J536" s="13">
        <f t="shared" si="213"/>
        <v>0</v>
      </c>
      <c r="K536" s="14"/>
      <c r="L536" s="14">
        <f t="shared" si="214"/>
        <v>5.0831081262928597E-11</v>
      </c>
      <c r="M536" s="13">
        <f t="shared" si="215"/>
        <v>1.9205707947218783E-11</v>
      </c>
      <c r="N536" s="14"/>
      <c r="O536" s="14">
        <f t="shared" si="202"/>
        <v>-5.0831081262928597E-11</v>
      </c>
      <c r="P536" s="13">
        <f t="shared" si="216"/>
        <v>-1.9205707947218783E-11</v>
      </c>
      <c r="R536" s="14">
        <f t="shared" si="217"/>
        <v>1435.9459014891777</v>
      </c>
      <c r="S536" s="13">
        <f t="shared" si="218"/>
        <v>543.6666666666666</v>
      </c>
      <c r="U536" s="14">
        <f t="shared" si="219"/>
        <v>1320.612417065461</v>
      </c>
      <c r="V536" s="13">
        <f t="shared" si="220"/>
        <v>500</v>
      </c>
      <c r="X536" s="14">
        <f t="shared" si="221"/>
        <v>3169.469800957106</v>
      </c>
      <c r="Y536" s="13">
        <f t="shared" si="222"/>
        <v>1200</v>
      </c>
      <c r="AA536" s="15">
        <f t="shared" si="151"/>
        <v>53813</v>
      </c>
      <c r="AB536" s="14">
        <f t="shared" si="203"/>
        <v>1156.3333333333335</v>
      </c>
      <c r="AC536" s="14">
        <f t="shared" si="204"/>
        <v>1156.3333333333144</v>
      </c>
      <c r="AE536" s="14">
        <f t="shared" si="223"/>
        <v>297.9780388116309</v>
      </c>
      <c r="AF536" s="14">
        <f t="shared" si="224"/>
        <v>297.97803881162594</v>
      </c>
      <c r="AH536" s="14">
        <f t="shared" si="205"/>
        <v>-147335.67662719087</v>
      </c>
      <c r="AI536" s="14">
        <f t="shared" si="206"/>
        <v>40468.98543598485</v>
      </c>
      <c r="AK536" s="16">
        <f t="shared" si="207"/>
        <v>0</v>
      </c>
      <c r="AL536" s="16">
        <f t="shared" si="208"/>
        <v>0</v>
      </c>
      <c r="AM536" s="17">
        <f t="shared" si="209"/>
        <v>0</v>
      </c>
      <c r="AN536" s="17">
        <f t="shared" si="210"/>
        <v>0</v>
      </c>
    </row>
    <row r="537" spans="3:40" ht="12.75">
      <c r="C537" s="2">
        <f t="shared" si="200"/>
        <v>474</v>
      </c>
      <c r="D537" s="12">
        <f t="shared" si="172"/>
        <v>53844</v>
      </c>
      <c r="E537" s="12"/>
      <c r="F537" s="13">
        <f t="shared" si="201"/>
        <v>9.081791634427798E-09</v>
      </c>
      <c r="G537" s="13">
        <f t="shared" si="211"/>
        <v>3.4314091582293796E-09</v>
      </c>
      <c r="H537" s="13"/>
      <c r="I537" s="14">
        <f t="shared" si="212"/>
        <v>0</v>
      </c>
      <c r="J537" s="13">
        <f t="shared" si="213"/>
        <v>0</v>
      </c>
      <c r="K537" s="14"/>
      <c r="L537" s="14">
        <f t="shared" si="214"/>
        <v>5.111718580376318E-11</v>
      </c>
      <c r="M537" s="13">
        <f t="shared" si="215"/>
        <v>1.9274106450944E-11</v>
      </c>
      <c r="N537" s="14"/>
      <c r="O537" s="14">
        <f t="shared" si="202"/>
        <v>-5.111718580376318E-11</v>
      </c>
      <c r="P537" s="13">
        <f t="shared" si="216"/>
        <v>-1.9274106450944E-11</v>
      </c>
      <c r="R537" s="14">
        <f t="shared" si="217"/>
        <v>1438.9037149385972</v>
      </c>
      <c r="S537" s="13">
        <f t="shared" si="218"/>
        <v>543.6666666666666</v>
      </c>
      <c r="U537" s="14">
        <f t="shared" si="219"/>
        <v>1323.332662420537</v>
      </c>
      <c r="V537" s="13">
        <f t="shared" si="220"/>
        <v>500</v>
      </c>
      <c r="X537" s="14">
        <f t="shared" si="221"/>
        <v>3175.9983898092887</v>
      </c>
      <c r="Y537" s="13">
        <f t="shared" si="222"/>
        <v>1200</v>
      </c>
      <c r="AA537" s="15">
        <f t="shared" si="151"/>
        <v>53844</v>
      </c>
      <c r="AB537" s="14">
        <f t="shared" si="203"/>
        <v>1156.3333333333335</v>
      </c>
      <c r="AC537" s="14">
        <f t="shared" si="204"/>
        <v>1156.3333333333142</v>
      </c>
      <c r="AE537" s="14">
        <f t="shared" si="223"/>
        <v>297.1250229637985</v>
      </c>
      <c r="AF537" s="14">
        <f t="shared" si="224"/>
        <v>297.12502296379347</v>
      </c>
      <c r="AH537" s="14">
        <f t="shared" si="205"/>
        <v>-147038.55160422708</v>
      </c>
      <c r="AI537" s="14">
        <f t="shared" si="206"/>
        <v>40766.11045894864</v>
      </c>
      <c r="AK537" s="16">
        <f t="shared" si="207"/>
        <v>0</v>
      </c>
      <c r="AL537" s="16">
        <f t="shared" si="208"/>
        <v>0</v>
      </c>
      <c r="AM537" s="17">
        <f t="shared" si="209"/>
        <v>0</v>
      </c>
      <c r="AN537" s="17">
        <f t="shared" si="210"/>
        <v>0</v>
      </c>
    </row>
    <row r="538" spans="3:40" ht="12.75">
      <c r="C538" s="2">
        <f t="shared" si="200"/>
        <v>475</v>
      </c>
      <c r="D538" s="12">
        <f t="shared" si="172"/>
        <v>53874</v>
      </c>
      <c r="E538" s="12"/>
      <c r="F538" s="13">
        <f t="shared" si="201"/>
        <v>9.132908820231561E-09</v>
      </c>
      <c r="G538" s="13">
        <f t="shared" si="211"/>
        <v>3.4436296529248585E-09</v>
      </c>
      <c r="H538" s="13"/>
      <c r="I538" s="14">
        <f t="shared" si="212"/>
        <v>0</v>
      </c>
      <c r="J538" s="13">
        <f t="shared" si="213"/>
        <v>0</v>
      </c>
      <c r="K538" s="14"/>
      <c r="L538" s="14">
        <f t="shared" si="214"/>
        <v>5.140490069413691E-11</v>
      </c>
      <c r="M538" s="13">
        <f t="shared" si="215"/>
        <v>1.9342748546591205E-11</v>
      </c>
      <c r="N538" s="14"/>
      <c r="O538" s="14">
        <f t="shared" si="202"/>
        <v>-5.140490069413691E-11</v>
      </c>
      <c r="P538" s="13">
        <f t="shared" si="216"/>
        <v>-1.9342748546591205E-11</v>
      </c>
      <c r="R538" s="14">
        <f t="shared" si="217"/>
        <v>1441.8676209994396</v>
      </c>
      <c r="S538" s="13">
        <f t="shared" si="218"/>
        <v>543.6666666666666</v>
      </c>
      <c r="U538" s="14">
        <f t="shared" si="219"/>
        <v>1326.058511035659</v>
      </c>
      <c r="V538" s="13">
        <f t="shared" si="220"/>
        <v>500</v>
      </c>
      <c r="X538" s="14">
        <f t="shared" si="221"/>
        <v>3182.540426485581</v>
      </c>
      <c r="Y538" s="13">
        <f t="shared" si="222"/>
        <v>1200</v>
      </c>
      <c r="AA538" s="15">
        <f t="shared" si="151"/>
        <v>53874</v>
      </c>
      <c r="AB538" s="14">
        <f t="shared" si="203"/>
        <v>1156.3333333333335</v>
      </c>
      <c r="AC538" s="14">
        <f t="shared" si="204"/>
        <v>1156.3333333333142</v>
      </c>
      <c r="AE538" s="14">
        <f t="shared" si="223"/>
        <v>296.2744490275899</v>
      </c>
      <c r="AF538" s="14">
        <f t="shared" si="224"/>
        <v>296.274449027585</v>
      </c>
      <c r="AH538" s="14">
        <f t="shared" si="205"/>
        <v>-146742.2771551995</v>
      </c>
      <c r="AI538" s="14">
        <f t="shared" si="206"/>
        <v>41062.38490797623</v>
      </c>
      <c r="AK538" s="16">
        <f t="shared" si="207"/>
        <v>0</v>
      </c>
      <c r="AL538" s="16">
        <f t="shared" si="208"/>
        <v>0</v>
      </c>
      <c r="AM538" s="17">
        <f t="shared" si="209"/>
        <v>0</v>
      </c>
      <c r="AN538" s="17">
        <f t="shared" si="210"/>
        <v>0</v>
      </c>
    </row>
    <row r="539" spans="3:40" ht="12.75">
      <c r="C539" s="2">
        <f t="shared" si="200"/>
        <v>476</v>
      </c>
      <c r="D539" s="12">
        <f t="shared" si="172"/>
        <v>53905</v>
      </c>
      <c r="E539" s="12"/>
      <c r="F539" s="13">
        <f t="shared" si="201"/>
        <v>9.184313720925698E-09</v>
      </c>
      <c r="G539" s="13">
        <f t="shared" si="211"/>
        <v>3.4558936692418395E-09</v>
      </c>
      <c r="H539" s="13"/>
      <c r="I539" s="14">
        <f t="shared" si="212"/>
        <v>0</v>
      </c>
      <c r="J539" s="13">
        <f t="shared" si="213"/>
        <v>0</v>
      </c>
      <c r="K539" s="14"/>
      <c r="L539" s="14">
        <f t="shared" si="214"/>
        <v>5.169423499795919E-11</v>
      </c>
      <c r="M539" s="13">
        <f t="shared" si="215"/>
        <v>1.9411635101679727E-11</v>
      </c>
      <c r="N539" s="14"/>
      <c r="O539" s="14">
        <f t="shared" si="202"/>
        <v>-5.169423499795919E-11</v>
      </c>
      <c r="P539" s="13">
        <f t="shared" si="216"/>
        <v>-1.9411635101679727E-11</v>
      </c>
      <c r="R539" s="14">
        <f t="shared" si="217"/>
        <v>1444.8376322214863</v>
      </c>
      <c r="S539" s="13">
        <f t="shared" si="218"/>
        <v>543.6666666666666</v>
      </c>
      <c r="U539" s="14">
        <f t="shared" si="219"/>
        <v>1328.789974452624</v>
      </c>
      <c r="V539" s="13">
        <f t="shared" si="220"/>
        <v>500</v>
      </c>
      <c r="X539" s="14">
        <f t="shared" si="221"/>
        <v>3189.0959386862974</v>
      </c>
      <c r="Y539" s="13">
        <f t="shared" si="222"/>
        <v>1200</v>
      </c>
      <c r="AA539" s="15">
        <f t="shared" si="151"/>
        <v>53905</v>
      </c>
      <c r="AB539" s="14">
        <f t="shared" si="203"/>
        <v>1156.3333333333335</v>
      </c>
      <c r="AC539" s="14">
        <f t="shared" si="204"/>
        <v>1156.3333333333142</v>
      </c>
      <c r="AE539" s="14">
        <f t="shared" si="223"/>
        <v>295.4263100125933</v>
      </c>
      <c r="AF539" s="14">
        <f t="shared" si="224"/>
        <v>295.4263100125884</v>
      </c>
      <c r="AH539" s="14">
        <f t="shared" si="205"/>
        <v>-146446.8508451869</v>
      </c>
      <c r="AI539" s="14">
        <f t="shared" si="206"/>
        <v>41357.81121798882</v>
      </c>
      <c r="AK539" s="16">
        <f t="shared" si="207"/>
        <v>0</v>
      </c>
      <c r="AL539" s="16">
        <f t="shared" si="208"/>
        <v>0</v>
      </c>
      <c r="AM539" s="17">
        <f t="shared" si="209"/>
        <v>0</v>
      </c>
      <c r="AN539" s="17">
        <f t="shared" si="210"/>
        <v>0</v>
      </c>
    </row>
    <row r="540" spans="3:40" ht="12.75">
      <c r="C540" s="2">
        <f t="shared" si="200"/>
        <v>477</v>
      </c>
      <c r="D540" s="12">
        <f t="shared" si="172"/>
        <v>53936</v>
      </c>
      <c r="E540" s="12"/>
      <c r="F540" s="13">
        <f t="shared" si="201"/>
        <v>9.236007955923658E-09</v>
      </c>
      <c r="G540" s="13">
        <f t="shared" si="211"/>
        <v>3.46820136217663E-09</v>
      </c>
      <c r="H540" s="13"/>
      <c r="I540" s="14">
        <f t="shared" si="212"/>
        <v>0</v>
      </c>
      <c r="J540" s="13">
        <f t="shared" si="213"/>
        <v>0</v>
      </c>
      <c r="K540" s="14"/>
      <c r="L540" s="14">
        <f t="shared" si="214"/>
        <v>5.198519783015597E-11</v>
      </c>
      <c r="M540" s="13">
        <f t="shared" si="215"/>
        <v>1.9480766986818444E-11</v>
      </c>
      <c r="N540" s="14"/>
      <c r="O540" s="14">
        <f t="shared" si="202"/>
        <v>-5.198519783015597E-11</v>
      </c>
      <c r="P540" s="13">
        <f t="shared" si="216"/>
        <v>-1.9480766986818444E-11</v>
      </c>
      <c r="R540" s="14">
        <f t="shared" si="217"/>
        <v>1447.8137611803697</v>
      </c>
      <c r="S540" s="13">
        <f t="shared" si="218"/>
        <v>543.6666666666666</v>
      </c>
      <c r="U540" s="14">
        <f t="shared" si="219"/>
        <v>1331.5270642370047</v>
      </c>
      <c r="V540" s="13">
        <f t="shared" si="220"/>
        <v>500</v>
      </c>
      <c r="X540" s="14">
        <f t="shared" si="221"/>
        <v>3195.664954168811</v>
      </c>
      <c r="Y540" s="13">
        <f t="shared" si="222"/>
        <v>1200</v>
      </c>
      <c r="AA540" s="15">
        <f t="shared" si="151"/>
        <v>53936</v>
      </c>
      <c r="AB540" s="14">
        <f t="shared" si="203"/>
        <v>1156.3333333333335</v>
      </c>
      <c r="AC540" s="14">
        <f t="shared" si="204"/>
        <v>1156.333333333314</v>
      </c>
      <c r="AE540" s="14">
        <f t="shared" si="223"/>
        <v>294.5805989484075</v>
      </c>
      <c r="AF540" s="14">
        <f t="shared" si="224"/>
        <v>294.58059894840255</v>
      </c>
      <c r="AH540" s="14">
        <f t="shared" si="205"/>
        <v>-146152.2702462385</v>
      </c>
      <c r="AI540" s="14">
        <f t="shared" si="206"/>
        <v>41652.39181693722</v>
      </c>
      <c r="AK540" s="16">
        <f t="shared" si="207"/>
        <v>0</v>
      </c>
      <c r="AL540" s="16">
        <f t="shared" si="208"/>
        <v>0</v>
      </c>
      <c r="AM540" s="17">
        <f t="shared" si="209"/>
        <v>0</v>
      </c>
      <c r="AN540" s="17">
        <f t="shared" si="210"/>
        <v>0</v>
      </c>
    </row>
    <row r="541" spans="3:40" ht="12.75">
      <c r="C541" s="2">
        <f>C540+1</f>
        <v>478</v>
      </c>
      <c r="D541" s="12">
        <f t="shared" si="172"/>
        <v>53966</v>
      </c>
      <c r="E541" s="12"/>
      <c r="F541" s="13">
        <f>F540-I540+L540</f>
        <v>9.287993153753814E-09</v>
      </c>
      <c r="G541" s="13">
        <f t="shared" si="211"/>
        <v>3.4805528872775313E-09</v>
      </c>
      <c r="H541" s="13"/>
      <c r="I541" s="14">
        <f t="shared" si="212"/>
        <v>0</v>
      </c>
      <c r="J541" s="13">
        <f t="shared" si="213"/>
        <v>0</v>
      </c>
      <c r="K541" s="14"/>
      <c r="L541" s="14">
        <f t="shared" si="214"/>
        <v>5.227779835695686E-11</v>
      </c>
      <c r="M541" s="13">
        <f t="shared" si="215"/>
        <v>1.9550145075716804E-11</v>
      </c>
      <c r="N541" s="14"/>
      <c r="O541" s="14">
        <f>I541-L541</f>
        <v>-5.227779835695686E-11</v>
      </c>
      <c r="P541" s="13">
        <f t="shared" si="216"/>
        <v>-1.9550145075716804E-11</v>
      </c>
      <c r="R541" s="14">
        <f t="shared" si="217"/>
        <v>1450.7960204776268</v>
      </c>
      <c r="S541" s="13">
        <f t="shared" si="218"/>
        <v>543.6666666666666</v>
      </c>
      <c r="U541" s="14">
        <f t="shared" si="219"/>
        <v>1334.2697919781976</v>
      </c>
      <c r="V541" s="13">
        <f t="shared" si="220"/>
        <v>500</v>
      </c>
      <c r="X541" s="14">
        <f t="shared" si="221"/>
        <v>3202.247500747674</v>
      </c>
      <c r="Y541" s="13">
        <f t="shared" si="222"/>
        <v>1200</v>
      </c>
      <c r="AA541" s="15">
        <f t="shared" si="151"/>
        <v>53966</v>
      </c>
      <c r="AB541" s="14">
        <f>-J541-S541+V541+Y541</f>
        <v>1156.3333333333335</v>
      </c>
      <c r="AC541" s="14">
        <f>AB541+P541</f>
        <v>1156.333333333314</v>
      </c>
      <c r="AE541" s="14">
        <f t="shared" si="223"/>
        <v>293.7373088845858</v>
      </c>
      <c r="AF541" s="14">
        <f t="shared" si="224"/>
        <v>293.7373088845808</v>
      </c>
      <c r="AH541" s="14">
        <f>AH540+AE541</f>
        <v>-145858.5329373539</v>
      </c>
      <c r="AI541" s="14">
        <f>AI540+AF541</f>
        <v>41946.1291258218</v>
      </c>
      <c r="AK541" s="16">
        <f>IF(AND(AH541&gt;0,AH540&lt;0),1,0)</f>
        <v>0</v>
      </c>
      <c r="AL541" s="16">
        <f>IF(AND(AI541&gt;0,AI540&lt;0),1,0)</f>
        <v>0</v>
      </c>
      <c r="AM541" s="17">
        <f>IF(AK541=1,$D541,0)</f>
        <v>0</v>
      </c>
      <c r="AN541" s="17">
        <f>IF(AL541=1,$D541,0)</f>
        <v>0</v>
      </c>
    </row>
    <row r="542" spans="3:40" ht="12.75">
      <c r="C542" s="2">
        <f>C541+1</f>
        <v>479</v>
      </c>
      <c r="D542" s="12">
        <f t="shared" si="172"/>
        <v>53997</v>
      </c>
      <c r="E542" s="12"/>
      <c r="F542" s="13">
        <f>F541-I541+L541</f>
        <v>9.34027095211077E-09</v>
      </c>
      <c r="G542" s="13">
        <f t="shared" si="211"/>
        <v>3.492948400646814E-09</v>
      </c>
      <c r="H542" s="13"/>
      <c r="I542" s="14">
        <f t="shared" si="212"/>
        <v>0</v>
      </c>
      <c r="J542" s="13">
        <f t="shared" si="213"/>
        <v>0</v>
      </c>
      <c r="K542" s="14"/>
      <c r="L542" s="14">
        <f t="shared" si="214"/>
        <v>5.257204579618393E-11</v>
      </c>
      <c r="M542" s="13">
        <f t="shared" si="215"/>
        <v>1.9619770245195846E-11</v>
      </c>
      <c r="N542" s="14"/>
      <c r="O542" s="14">
        <f>I542-L542</f>
        <v>-5.257204579618393E-11</v>
      </c>
      <c r="P542" s="13">
        <f t="shared" si="216"/>
        <v>-1.9619770245195846E-11</v>
      </c>
      <c r="R542" s="14">
        <f t="shared" si="217"/>
        <v>1453.7844227407504</v>
      </c>
      <c r="S542" s="13">
        <f t="shared" si="218"/>
        <v>543.6666666666666</v>
      </c>
      <c r="U542" s="14">
        <f t="shared" si="219"/>
        <v>1337.01816928947</v>
      </c>
      <c r="V542" s="13">
        <f t="shared" si="220"/>
        <v>500</v>
      </c>
      <c r="X542" s="14">
        <f t="shared" si="221"/>
        <v>3208.843606294728</v>
      </c>
      <c r="Y542" s="13">
        <f t="shared" si="222"/>
        <v>1200</v>
      </c>
      <c r="AA542" s="15">
        <f t="shared" si="151"/>
        <v>53997</v>
      </c>
      <c r="AB542" s="14">
        <f>-J542-S542+V542+Y542</f>
        <v>1156.3333333333335</v>
      </c>
      <c r="AC542" s="14">
        <f>AB542+P542</f>
        <v>1156.333333333314</v>
      </c>
      <c r="AE542" s="14">
        <f t="shared" si="223"/>
        <v>292.89643289057807</v>
      </c>
      <c r="AF542" s="14">
        <f t="shared" si="224"/>
        <v>292.8964328905731</v>
      </c>
      <c r="AH542" s="14">
        <f>AH541+AE542</f>
        <v>-145565.63650446333</v>
      </c>
      <c r="AI542" s="14">
        <f>AI541+AF542</f>
        <v>42239.02555871237</v>
      </c>
      <c r="AK542" s="16">
        <f>IF(AND(AH542&gt;0,AH541&lt;0),1,0)</f>
        <v>0</v>
      </c>
      <c r="AL542" s="16">
        <f>IF(AND(AI542&gt;0,AI541&lt;0),1,0)</f>
        <v>0</v>
      </c>
      <c r="AM542" s="17">
        <f>IF(AK542=1,$D542,0)</f>
        <v>0</v>
      </c>
      <c r="AN542" s="17">
        <f>IF(AL542=1,$D542,0)</f>
        <v>0</v>
      </c>
    </row>
    <row r="543" spans="4:38" ht="12.75">
      <c r="D543" s="12"/>
      <c r="E543" s="12"/>
      <c r="F543" s="12"/>
      <c r="G543" s="12"/>
      <c r="H543" s="12"/>
      <c r="AK543" s="18"/>
      <c r="AL543" s="18"/>
    </row>
    <row r="544" spans="4:38" ht="12.75">
      <c r="D544" s="12"/>
      <c r="E544" s="12"/>
      <c r="F544" s="12"/>
      <c r="G544" s="12"/>
      <c r="H544" s="12"/>
      <c r="AK544" s="18"/>
      <c r="AL544" s="18"/>
    </row>
    <row r="545" spans="4:38" ht="12.75">
      <c r="D545" s="12"/>
      <c r="E545" s="12"/>
      <c r="F545" s="12"/>
      <c r="G545" s="12"/>
      <c r="H545" s="12"/>
      <c r="AK545" s="18"/>
      <c r="AL545" s="18"/>
    </row>
    <row r="546" spans="4:38" ht="12.75">
      <c r="D546" s="12"/>
      <c r="E546" s="12"/>
      <c r="F546" s="12"/>
      <c r="G546" s="12"/>
      <c r="H546" s="12"/>
      <c r="AK546" s="18"/>
      <c r="AL546" s="18"/>
    </row>
    <row r="547" spans="4:38" ht="12.75">
      <c r="D547" s="12"/>
      <c r="E547" s="12"/>
      <c r="F547" s="12"/>
      <c r="G547" s="12"/>
      <c r="H547" s="12"/>
      <c r="AK547" s="18"/>
      <c r="AL547" s="18"/>
    </row>
    <row r="548" spans="37:38" ht="12.75">
      <c r="AK548" s="18"/>
      <c r="AL548" s="18"/>
    </row>
    <row r="549" spans="37:38" ht="12.75">
      <c r="AK549" s="18"/>
      <c r="AL549" s="18"/>
    </row>
    <row r="550" spans="37:38" ht="12.75">
      <c r="AK550" s="18"/>
      <c r="AL550" s="18"/>
    </row>
    <row r="551" spans="37:38" ht="12.75">
      <c r="AK551" s="18"/>
      <c r="AL551" s="18"/>
    </row>
    <row r="552" spans="37:38" ht="12.75">
      <c r="AK552" s="18"/>
      <c r="AL552" s="18"/>
    </row>
    <row r="553" spans="37:38" ht="12.75">
      <c r="AK553" s="18"/>
      <c r="AL553" s="18"/>
    </row>
    <row r="554" spans="37:38" ht="12.75">
      <c r="AK554" s="18"/>
      <c r="AL554" s="18"/>
    </row>
    <row r="555" spans="37:38" ht="12.75">
      <c r="AK555" s="18"/>
      <c r="AL555" s="18"/>
    </row>
    <row r="556" spans="37:38" ht="12.75">
      <c r="AK556" s="18"/>
      <c r="AL556" s="18"/>
    </row>
    <row r="557" spans="37:38" ht="12.75">
      <c r="AK557" s="18"/>
      <c r="AL557" s="18"/>
    </row>
    <row r="558" spans="37:38" ht="12.75">
      <c r="AK558" s="18"/>
      <c r="AL558" s="18"/>
    </row>
    <row r="559" spans="37:38" ht="12.75">
      <c r="AK559" s="18"/>
      <c r="AL559" s="18"/>
    </row>
    <row r="560" spans="37:38" ht="12.75">
      <c r="AK560" s="18"/>
      <c r="AL560" s="18"/>
    </row>
    <row r="561" spans="37:38" ht="12.75">
      <c r="AK561" s="18"/>
      <c r="AL561" s="18"/>
    </row>
    <row r="562" spans="37:38" ht="12.75">
      <c r="AK562" s="18"/>
      <c r="AL562" s="18"/>
    </row>
    <row r="563" spans="37:38" ht="12.75">
      <c r="AK563" s="18"/>
      <c r="AL563" s="18"/>
    </row>
    <row r="564" spans="37:38" ht="12.75">
      <c r="AK564" s="18"/>
      <c r="AL564" s="18"/>
    </row>
    <row r="565" spans="37:38" ht="12.75">
      <c r="AK565" s="18"/>
      <c r="AL565" s="18"/>
    </row>
    <row r="566" spans="37:38" ht="12.75">
      <c r="AK566" s="18"/>
      <c r="AL566" s="18"/>
    </row>
    <row r="567" spans="37:38" ht="12.75">
      <c r="AK567" s="18"/>
      <c r="AL567" s="18"/>
    </row>
    <row r="568" spans="37:38" ht="12.75">
      <c r="AK568" s="18"/>
      <c r="AL568" s="18"/>
    </row>
    <row r="569" spans="37:38" ht="12.75">
      <c r="AK569" s="18"/>
      <c r="AL569" s="18"/>
    </row>
    <row r="570" spans="37:38" ht="12.75">
      <c r="AK570" s="18"/>
      <c r="AL570" s="18"/>
    </row>
    <row r="571" spans="37:38" ht="12.75">
      <c r="AK571" s="18"/>
      <c r="AL571" s="18"/>
    </row>
    <row r="572" spans="37:38" ht="12.75">
      <c r="AK572" s="18"/>
      <c r="AL572" s="18"/>
    </row>
    <row r="573" spans="37:38" ht="12.75">
      <c r="AK573" s="18"/>
      <c r="AL573" s="18"/>
    </row>
    <row r="574" spans="37:38" ht="12.75">
      <c r="AK574" s="18"/>
      <c r="AL574" s="18"/>
    </row>
    <row r="575" spans="37:38" ht="12.75">
      <c r="AK575" s="18"/>
      <c r="AL575" s="18"/>
    </row>
    <row r="576" spans="37:38" ht="12.75">
      <c r="AK576" s="18"/>
      <c r="AL576" s="18"/>
    </row>
    <row r="577" spans="37:38" ht="12.75">
      <c r="AK577" s="18"/>
      <c r="AL577" s="18"/>
    </row>
    <row r="578" spans="37:38" ht="12.75">
      <c r="AK578" s="18"/>
      <c r="AL578" s="18"/>
    </row>
    <row r="579" spans="37:38" ht="12.75">
      <c r="AK579" s="18"/>
      <c r="AL579" s="18"/>
    </row>
    <row r="580" spans="37:38" ht="12.75">
      <c r="AK580" s="18"/>
      <c r="AL580" s="18"/>
    </row>
    <row r="581" spans="37:38" ht="12.75">
      <c r="AK581" s="18"/>
      <c r="AL581" s="18"/>
    </row>
    <row r="582" spans="37:38" ht="12.75">
      <c r="AK582" s="18"/>
      <c r="AL582" s="18"/>
    </row>
    <row r="583" spans="37:38" ht="12.75">
      <c r="AK583" s="18"/>
      <c r="AL583" s="18"/>
    </row>
    <row r="584" spans="37:38" ht="12.75">
      <c r="AK584" s="18"/>
      <c r="AL584" s="18"/>
    </row>
    <row r="585" spans="37:38" ht="12.75">
      <c r="AK585" s="18"/>
      <c r="AL585" s="18"/>
    </row>
    <row r="586" spans="37:38" ht="12.75">
      <c r="AK586" s="18"/>
      <c r="AL586" s="18"/>
    </row>
    <row r="587" spans="37:38" ht="12.75">
      <c r="AK587" s="18"/>
      <c r="AL587" s="18"/>
    </row>
    <row r="588" spans="37:38" ht="12.75">
      <c r="AK588" s="18"/>
      <c r="AL588" s="18"/>
    </row>
    <row r="589" spans="37:38" ht="12.75">
      <c r="AK589" s="18"/>
      <c r="AL589" s="18"/>
    </row>
    <row r="590" spans="37:38" ht="12.75">
      <c r="AK590" s="18"/>
      <c r="AL590" s="18"/>
    </row>
    <row r="591" spans="37:38" ht="12.75">
      <c r="AK591" s="18"/>
      <c r="AL591" s="18"/>
    </row>
    <row r="592" spans="37:38" ht="12.75">
      <c r="AK592" s="18"/>
      <c r="AL592" s="18"/>
    </row>
    <row r="593" spans="37:38" ht="12.75">
      <c r="AK593" s="18"/>
      <c r="AL593" s="18"/>
    </row>
    <row r="594" spans="37:38" ht="12.75">
      <c r="AK594" s="18"/>
      <c r="AL594" s="18"/>
    </row>
    <row r="595" spans="37:38" ht="12.75">
      <c r="AK595" s="18"/>
      <c r="AL595" s="18"/>
    </row>
    <row r="596" spans="37:38" ht="12.75">
      <c r="AK596" s="18"/>
      <c r="AL596" s="18"/>
    </row>
    <row r="597" spans="37:38" ht="12.75">
      <c r="AK597" s="18"/>
      <c r="AL597" s="18"/>
    </row>
    <row r="598" spans="37:38" ht="12.75">
      <c r="AK598" s="18"/>
      <c r="AL598" s="18"/>
    </row>
    <row r="599" spans="37:38" ht="12.75">
      <c r="AK599" s="18"/>
      <c r="AL599" s="18"/>
    </row>
    <row r="600" spans="37:38" ht="12.75">
      <c r="AK600" s="18"/>
      <c r="AL600" s="18"/>
    </row>
    <row r="601" spans="37:38" ht="12.75">
      <c r="AK601" s="18"/>
      <c r="AL601" s="18"/>
    </row>
    <row r="602" spans="37:38" ht="12.75">
      <c r="AK602" s="18"/>
      <c r="AL602" s="18"/>
    </row>
    <row r="603" spans="37:38" ht="12.75">
      <c r="AK603" s="18"/>
      <c r="AL603" s="18"/>
    </row>
    <row r="604" spans="37:38" ht="12.75">
      <c r="AK604" s="18"/>
      <c r="AL604" s="18"/>
    </row>
    <row r="605" spans="37:38" ht="12.75">
      <c r="AK605" s="18"/>
      <c r="AL605" s="18"/>
    </row>
    <row r="606" spans="37:38" ht="12.75">
      <c r="AK606" s="18"/>
      <c r="AL606" s="18"/>
    </row>
    <row r="607" spans="37:38" ht="12.75">
      <c r="AK607" s="18"/>
      <c r="AL607" s="18"/>
    </row>
    <row r="608" spans="37:38" ht="12.75">
      <c r="AK608" s="18"/>
      <c r="AL608" s="18"/>
    </row>
    <row r="609" spans="37:38" ht="12.75">
      <c r="AK609" s="18"/>
      <c r="AL609" s="18"/>
    </row>
    <row r="610" spans="37:38" ht="12.75">
      <c r="AK610" s="18"/>
      <c r="AL610" s="18"/>
    </row>
    <row r="611" spans="37:38" ht="12.75">
      <c r="AK611" s="18"/>
      <c r="AL611" s="18"/>
    </row>
    <row r="612" spans="37:38" ht="12.75">
      <c r="AK612" s="18"/>
      <c r="AL612" s="18"/>
    </row>
    <row r="613" spans="37:38" ht="12.75">
      <c r="AK613" s="18"/>
      <c r="AL613" s="18"/>
    </row>
    <row r="614" spans="37:38" ht="12.75">
      <c r="AK614" s="18"/>
      <c r="AL614" s="18"/>
    </row>
    <row r="615" spans="37:38" ht="12.75">
      <c r="AK615" s="18"/>
      <c r="AL615" s="18"/>
    </row>
    <row r="616" spans="37:38" ht="12.75">
      <c r="AK616" s="18"/>
      <c r="AL616" s="18"/>
    </row>
    <row r="617" spans="37:38" ht="12.75">
      <c r="AK617" s="18"/>
      <c r="AL617" s="18"/>
    </row>
    <row r="618" spans="37:38" ht="12.75">
      <c r="AK618" s="18"/>
      <c r="AL618" s="18"/>
    </row>
    <row r="619" spans="37:38" ht="12.75">
      <c r="AK619" s="18"/>
      <c r="AL619" s="18"/>
    </row>
    <row r="620" spans="37:38" ht="12.75">
      <c r="AK620" s="18"/>
      <c r="AL620" s="18"/>
    </row>
    <row r="621" spans="37:38" ht="12.75">
      <c r="AK621" s="18"/>
      <c r="AL621" s="18"/>
    </row>
    <row r="622" spans="37:38" ht="12.75">
      <c r="AK622" s="18"/>
      <c r="AL622" s="18"/>
    </row>
    <row r="623" spans="37:38" ht="12.75">
      <c r="AK623" s="18"/>
      <c r="AL623" s="18"/>
    </row>
    <row r="624" spans="37:38" ht="12.75">
      <c r="AK624" s="18"/>
      <c r="AL624" s="18"/>
    </row>
    <row r="625" spans="37:38" ht="12.75">
      <c r="AK625" s="18"/>
      <c r="AL625" s="18"/>
    </row>
    <row r="626" spans="37:38" ht="12.75">
      <c r="AK626" s="18"/>
      <c r="AL626" s="18"/>
    </row>
    <row r="627" spans="37:38" ht="12.75">
      <c r="AK627" s="18"/>
      <c r="AL627" s="18"/>
    </row>
    <row r="628" spans="37:38" ht="12.75">
      <c r="AK628" s="18"/>
      <c r="AL628" s="18"/>
    </row>
    <row r="629" spans="37:38" ht="12.75">
      <c r="AK629" s="18"/>
      <c r="AL629" s="18"/>
    </row>
    <row r="630" spans="37:38" ht="12.75">
      <c r="AK630" s="18"/>
      <c r="AL630" s="18"/>
    </row>
    <row r="631" spans="37:38" ht="12.75">
      <c r="AK631" s="18"/>
      <c r="AL631" s="18"/>
    </row>
    <row r="632" spans="37:38" ht="12.75">
      <c r="AK632" s="18"/>
      <c r="AL632" s="18"/>
    </row>
    <row r="633" spans="37:38" ht="12.75">
      <c r="AK633" s="18"/>
      <c r="AL633" s="18"/>
    </row>
    <row r="634" spans="37:38" ht="12.75">
      <c r="AK634" s="18"/>
      <c r="AL634" s="18"/>
    </row>
    <row r="635" spans="37:38" ht="12.75">
      <c r="AK635" s="18"/>
      <c r="AL635" s="18"/>
    </row>
    <row r="636" spans="37:38" ht="12.75">
      <c r="AK636" s="18"/>
      <c r="AL636" s="18"/>
    </row>
    <row r="637" spans="37:38" ht="12.75">
      <c r="AK637" s="18"/>
      <c r="AL637" s="18"/>
    </row>
    <row r="638" spans="37:38" ht="12.75">
      <c r="AK638" s="18"/>
      <c r="AL638" s="18"/>
    </row>
    <row r="639" spans="37:38" ht="12.75">
      <c r="AK639" s="18"/>
      <c r="AL639" s="18"/>
    </row>
    <row r="640" spans="37:38" ht="12.75">
      <c r="AK640" s="18"/>
      <c r="AL640" s="18"/>
    </row>
    <row r="641" spans="37:38" ht="12.75">
      <c r="AK641" s="18"/>
      <c r="AL641" s="18"/>
    </row>
    <row r="642" spans="37:38" ht="12.75">
      <c r="AK642" s="18"/>
      <c r="AL642" s="18"/>
    </row>
    <row r="643" spans="37:38" ht="12.75">
      <c r="AK643" s="18"/>
      <c r="AL643" s="18"/>
    </row>
    <row r="644" spans="37:38" ht="12.75">
      <c r="AK644" s="18"/>
      <c r="AL644" s="18"/>
    </row>
    <row r="645" spans="37:38" ht="12.75">
      <c r="AK645" s="18"/>
      <c r="AL645" s="18"/>
    </row>
    <row r="646" spans="37:38" ht="12.75">
      <c r="AK646" s="18"/>
      <c r="AL646" s="18"/>
    </row>
    <row r="647" spans="37:38" ht="12.75">
      <c r="AK647" s="18"/>
      <c r="AL647" s="18"/>
    </row>
    <row r="648" spans="37:38" ht="12.75">
      <c r="AK648" s="18"/>
      <c r="AL648" s="18"/>
    </row>
    <row r="649" spans="37:38" ht="12.75">
      <c r="AK649" s="18"/>
      <c r="AL649" s="18"/>
    </row>
    <row r="650" spans="37:38" ht="12.75">
      <c r="AK650" s="18"/>
      <c r="AL650" s="18"/>
    </row>
    <row r="651" spans="37:38" ht="12.75">
      <c r="AK651" s="18"/>
      <c r="AL651" s="18"/>
    </row>
    <row r="652" spans="37:38" ht="12.75">
      <c r="AK652" s="18"/>
      <c r="AL652" s="18"/>
    </row>
    <row r="653" spans="37:38" ht="12.75">
      <c r="AK653" s="18"/>
      <c r="AL653" s="18"/>
    </row>
    <row r="654" spans="37:38" ht="12.75">
      <c r="AK654" s="18"/>
      <c r="AL654" s="18"/>
    </row>
    <row r="655" spans="37:38" ht="12.75">
      <c r="AK655" s="18"/>
      <c r="AL655" s="18"/>
    </row>
    <row r="656" spans="37:38" ht="12.75">
      <c r="AK656" s="18"/>
      <c r="AL656" s="18"/>
    </row>
    <row r="657" spans="37:38" ht="12.75">
      <c r="AK657" s="18"/>
      <c r="AL657" s="18"/>
    </row>
    <row r="658" spans="37:38" ht="12.75">
      <c r="AK658" s="18"/>
      <c r="AL658" s="18"/>
    </row>
    <row r="659" spans="37:38" ht="12.75">
      <c r="AK659" s="18"/>
      <c r="AL659" s="18"/>
    </row>
    <row r="660" spans="37:38" ht="12.75">
      <c r="AK660" s="18"/>
      <c r="AL660" s="18"/>
    </row>
    <row r="661" spans="37:38" ht="12.75">
      <c r="AK661" s="18"/>
      <c r="AL661" s="18"/>
    </row>
    <row r="662" spans="37:38" ht="12.75">
      <c r="AK662" s="18"/>
      <c r="AL662" s="18"/>
    </row>
    <row r="663" spans="37:38" ht="12.75">
      <c r="AK663" s="18"/>
      <c r="AL663" s="18"/>
    </row>
    <row r="664" spans="37:38" ht="12.75">
      <c r="AK664" s="18"/>
      <c r="AL664" s="18"/>
    </row>
    <row r="665" spans="37:38" ht="12.75">
      <c r="AK665" s="18"/>
      <c r="AL665" s="18"/>
    </row>
    <row r="666" spans="37:38" ht="12.75">
      <c r="AK666" s="18"/>
      <c r="AL666" s="18"/>
    </row>
    <row r="667" spans="37:38" ht="12.75">
      <c r="AK667" s="18"/>
      <c r="AL667" s="18"/>
    </row>
    <row r="668" spans="37:38" ht="12.75">
      <c r="AK668" s="18"/>
      <c r="AL668" s="18"/>
    </row>
    <row r="669" spans="37:38" ht="12.75">
      <c r="AK669" s="18"/>
      <c r="AL669" s="18"/>
    </row>
    <row r="670" spans="37:38" ht="12.75">
      <c r="AK670" s="18"/>
      <c r="AL670" s="18"/>
    </row>
    <row r="671" spans="37:38" ht="12.75">
      <c r="AK671" s="18"/>
      <c r="AL671" s="18"/>
    </row>
    <row r="672" spans="37:38" ht="12.75">
      <c r="AK672" s="18"/>
      <c r="AL672" s="18"/>
    </row>
    <row r="673" spans="37:38" ht="12.75">
      <c r="AK673" s="18"/>
      <c r="AL673" s="18"/>
    </row>
    <row r="674" spans="37:38" ht="12.75">
      <c r="AK674" s="18"/>
      <c r="AL674" s="18"/>
    </row>
    <row r="675" spans="37:38" ht="12.75">
      <c r="AK675" s="18"/>
      <c r="AL675" s="18"/>
    </row>
    <row r="676" spans="37:38" ht="12.75">
      <c r="AK676" s="18"/>
      <c r="AL676" s="18"/>
    </row>
    <row r="677" spans="37:38" ht="12.75">
      <c r="AK677" s="18"/>
      <c r="AL677" s="18"/>
    </row>
    <row r="678" spans="37:38" ht="12.75">
      <c r="AK678" s="18"/>
      <c r="AL678" s="18"/>
    </row>
    <row r="679" spans="37:38" ht="12.75">
      <c r="AK679" s="18"/>
      <c r="AL679" s="18"/>
    </row>
    <row r="680" spans="37:38" ht="12.75">
      <c r="AK680" s="18"/>
      <c r="AL680" s="18"/>
    </row>
    <row r="681" spans="37:38" ht="12.75">
      <c r="AK681" s="18"/>
      <c r="AL681" s="18"/>
    </row>
    <row r="682" spans="37:38" ht="12.75">
      <c r="AK682" s="18"/>
      <c r="AL682" s="18"/>
    </row>
    <row r="683" spans="37:38" ht="12.75">
      <c r="AK683" s="18"/>
      <c r="AL683" s="18"/>
    </row>
    <row r="684" spans="37:38" ht="12.75">
      <c r="AK684" s="18"/>
      <c r="AL684" s="18"/>
    </row>
    <row r="685" spans="37:38" ht="12.75">
      <c r="AK685" s="18"/>
      <c r="AL685" s="18"/>
    </row>
    <row r="686" spans="37:38" ht="12.75">
      <c r="AK686" s="18"/>
      <c r="AL686" s="18"/>
    </row>
    <row r="687" spans="37:38" ht="12.75">
      <c r="AK687" s="18"/>
      <c r="AL687" s="18"/>
    </row>
    <row r="688" spans="37:38" ht="12.75">
      <c r="AK688" s="18"/>
      <c r="AL688" s="18"/>
    </row>
    <row r="689" spans="37:38" ht="12.75">
      <c r="AK689" s="18"/>
      <c r="AL689" s="18"/>
    </row>
    <row r="690" spans="37:38" ht="12.75">
      <c r="AK690" s="18"/>
      <c r="AL690" s="18"/>
    </row>
    <row r="691" spans="37:38" ht="12.75">
      <c r="AK691" s="18"/>
      <c r="AL691" s="18"/>
    </row>
    <row r="692" spans="37:38" ht="12.75">
      <c r="AK692" s="18"/>
      <c r="AL692" s="18"/>
    </row>
    <row r="693" spans="37:38" ht="12.75">
      <c r="AK693" s="18"/>
      <c r="AL693" s="18"/>
    </row>
    <row r="694" spans="37:38" ht="12.75">
      <c r="AK694" s="18"/>
      <c r="AL694" s="18"/>
    </row>
    <row r="695" spans="37:38" ht="12.75">
      <c r="AK695" s="18"/>
      <c r="AL695" s="18"/>
    </row>
    <row r="696" spans="37:38" ht="12.75">
      <c r="AK696" s="18"/>
      <c r="AL696" s="18"/>
    </row>
    <row r="697" spans="37:38" ht="12.75">
      <c r="AK697" s="18"/>
      <c r="AL697" s="18"/>
    </row>
    <row r="698" spans="37:38" ht="12.75">
      <c r="AK698" s="18"/>
      <c r="AL698" s="18"/>
    </row>
    <row r="699" spans="37:38" ht="12.75">
      <c r="AK699" s="18"/>
      <c r="AL699" s="18"/>
    </row>
    <row r="700" spans="37:38" ht="12.75">
      <c r="AK700" s="18"/>
      <c r="AL700" s="18"/>
    </row>
    <row r="701" spans="37:38" ht="12.75">
      <c r="AK701" s="18"/>
      <c r="AL701" s="18"/>
    </row>
    <row r="702" spans="37:38" ht="12.75">
      <c r="AK702" s="18"/>
      <c r="AL702" s="18"/>
    </row>
    <row r="703" spans="37:38" ht="12.75">
      <c r="AK703" s="18"/>
      <c r="AL703" s="18"/>
    </row>
    <row r="704" spans="37:38" ht="12.75">
      <c r="AK704" s="18"/>
      <c r="AL704" s="18"/>
    </row>
    <row r="705" spans="37:38" ht="12.75">
      <c r="AK705" s="18"/>
      <c r="AL705" s="18"/>
    </row>
    <row r="706" spans="37:38" ht="12.75">
      <c r="AK706" s="18"/>
      <c r="AL706" s="18"/>
    </row>
    <row r="707" spans="37:38" ht="12.75">
      <c r="AK707" s="18"/>
      <c r="AL707" s="18"/>
    </row>
    <row r="708" spans="37:38" ht="12.75">
      <c r="AK708" s="18"/>
      <c r="AL708" s="18"/>
    </row>
    <row r="709" spans="37:38" ht="12.75">
      <c r="AK709" s="18"/>
      <c r="AL709" s="18"/>
    </row>
    <row r="710" spans="37:38" ht="12.75">
      <c r="AK710" s="18"/>
      <c r="AL710" s="18"/>
    </row>
    <row r="711" spans="37:38" ht="12.75">
      <c r="AK711" s="18"/>
      <c r="AL711" s="18"/>
    </row>
    <row r="712" spans="37:38" ht="12.75">
      <c r="AK712" s="18"/>
      <c r="AL712" s="18"/>
    </row>
    <row r="713" spans="37:38" ht="12.75">
      <c r="AK713" s="18"/>
      <c r="AL713" s="18"/>
    </row>
    <row r="714" spans="37:38" ht="12.75">
      <c r="AK714" s="18"/>
      <c r="AL714" s="18"/>
    </row>
    <row r="715" spans="37:38" ht="12.75">
      <c r="AK715" s="18"/>
      <c r="AL715" s="18"/>
    </row>
    <row r="716" spans="37:38" ht="12.75">
      <c r="AK716" s="18"/>
      <c r="AL716" s="18"/>
    </row>
    <row r="717" spans="37:38" ht="12.75">
      <c r="AK717" s="18"/>
      <c r="AL717" s="18"/>
    </row>
    <row r="718" spans="37:38" ht="12.75">
      <c r="AK718" s="18"/>
      <c r="AL718" s="18"/>
    </row>
    <row r="719" spans="37:38" ht="12.75">
      <c r="AK719" s="18"/>
      <c r="AL719" s="18"/>
    </row>
    <row r="720" spans="37:38" ht="12.75">
      <c r="AK720" s="18"/>
      <c r="AL720" s="18"/>
    </row>
    <row r="721" spans="37:38" ht="12.75">
      <c r="AK721" s="18"/>
      <c r="AL721" s="18"/>
    </row>
    <row r="722" spans="37:38" ht="12.75">
      <c r="AK722" s="18"/>
      <c r="AL722" s="18"/>
    </row>
    <row r="723" spans="37:38" ht="12.75">
      <c r="AK723" s="18"/>
      <c r="AL723" s="18"/>
    </row>
    <row r="724" spans="37:38" ht="12.75">
      <c r="AK724" s="18"/>
      <c r="AL724" s="18"/>
    </row>
    <row r="725" spans="37:38" ht="12.75">
      <c r="AK725" s="18"/>
      <c r="AL725" s="18"/>
    </row>
    <row r="726" spans="37:38" ht="12.75">
      <c r="AK726" s="18"/>
      <c r="AL726" s="18"/>
    </row>
    <row r="727" spans="37:38" ht="12.75">
      <c r="AK727" s="18"/>
      <c r="AL727" s="18"/>
    </row>
    <row r="728" spans="37:38" ht="12.75">
      <c r="AK728" s="18"/>
      <c r="AL728" s="18"/>
    </row>
    <row r="729" spans="37:38" ht="12.75">
      <c r="AK729" s="18"/>
      <c r="AL729" s="18"/>
    </row>
    <row r="730" spans="37:38" ht="12.75">
      <c r="AK730" s="18"/>
      <c r="AL730" s="18"/>
    </row>
    <row r="731" spans="37:38" ht="12.75">
      <c r="AK731" s="18"/>
      <c r="AL731" s="18"/>
    </row>
    <row r="732" spans="37:38" ht="12.75">
      <c r="AK732" s="18"/>
      <c r="AL732" s="18"/>
    </row>
    <row r="733" spans="37:38" ht="12.75">
      <c r="AK733" s="18"/>
      <c r="AL733" s="18"/>
    </row>
    <row r="734" spans="37:38" ht="12.75">
      <c r="AK734" s="18"/>
      <c r="AL734" s="18"/>
    </row>
    <row r="735" spans="37:38" ht="12.75">
      <c r="AK735" s="18"/>
      <c r="AL735" s="18"/>
    </row>
    <row r="736" spans="37:38" ht="12.75">
      <c r="AK736" s="18"/>
      <c r="AL736" s="18"/>
    </row>
    <row r="737" spans="37:38" ht="12.75">
      <c r="AK737" s="18"/>
      <c r="AL737" s="18"/>
    </row>
    <row r="738" spans="37:38" ht="12.75">
      <c r="AK738" s="18"/>
      <c r="AL738" s="18"/>
    </row>
    <row r="739" spans="37:38" ht="12.75">
      <c r="AK739" s="18"/>
      <c r="AL739" s="18"/>
    </row>
    <row r="740" spans="37:38" ht="12.75">
      <c r="AK740" s="18"/>
      <c r="AL740" s="18"/>
    </row>
    <row r="741" spans="37:38" ht="12.75">
      <c r="AK741" s="18"/>
      <c r="AL741" s="18"/>
    </row>
    <row r="742" spans="37:38" ht="12.75">
      <c r="AK742" s="18"/>
      <c r="AL742" s="18"/>
    </row>
    <row r="743" spans="37:38" ht="12.75">
      <c r="AK743" s="18"/>
      <c r="AL743" s="18"/>
    </row>
    <row r="744" spans="37:38" ht="12.75">
      <c r="AK744" s="18"/>
      <c r="AL744" s="18"/>
    </row>
    <row r="745" spans="37:38" ht="12.75">
      <c r="AK745" s="18"/>
      <c r="AL745" s="18"/>
    </row>
    <row r="746" spans="37:38" ht="12.75">
      <c r="AK746" s="18"/>
      <c r="AL746" s="18"/>
    </row>
    <row r="747" spans="37:38" ht="12.75">
      <c r="AK747" s="18"/>
      <c r="AL747" s="18"/>
    </row>
    <row r="748" spans="37:38" ht="12.75">
      <c r="AK748" s="18"/>
      <c r="AL748" s="18"/>
    </row>
    <row r="749" spans="37:38" ht="12.75">
      <c r="AK749" s="18"/>
      <c r="AL749" s="18"/>
    </row>
    <row r="750" spans="37:38" ht="12.75">
      <c r="AK750" s="18"/>
      <c r="AL750" s="18"/>
    </row>
    <row r="751" spans="37:38" ht="12.75">
      <c r="AK751" s="18"/>
      <c r="AL751" s="18"/>
    </row>
    <row r="752" spans="37:38" ht="12.75">
      <c r="AK752" s="18"/>
      <c r="AL752" s="18"/>
    </row>
    <row r="753" spans="37:38" ht="12.75">
      <c r="AK753" s="18"/>
      <c r="AL753" s="18"/>
    </row>
    <row r="754" spans="37:38" ht="12.75">
      <c r="AK754" s="18"/>
      <c r="AL754" s="18"/>
    </row>
    <row r="755" spans="37:38" ht="12.75">
      <c r="AK755" s="18"/>
      <c r="AL755" s="18"/>
    </row>
    <row r="756" spans="37:38" ht="12.75">
      <c r="AK756" s="18"/>
      <c r="AL756" s="18"/>
    </row>
    <row r="757" spans="37:38" ht="12.75">
      <c r="AK757" s="18"/>
      <c r="AL757" s="18"/>
    </row>
    <row r="758" spans="37:38" ht="12.75">
      <c r="AK758" s="18"/>
      <c r="AL758" s="18"/>
    </row>
    <row r="759" spans="37:38" ht="12.75">
      <c r="AK759" s="18"/>
      <c r="AL759" s="18"/>
    </row>
    <row r="760" spans="37:38" ht="12.75">
      <c r="AK760" s="18"/>
      <c r="AL760" s="18"/>
    </row>
    <row r="761" spans="37:38" ht="12.75">
      <c r="AK761" s="18"/>
      <c r="AL761" s="18"/>
    </row>
    <row r="762" spans="37:38" ht="12.75">
      <c r="AK762" s="18"/>
      <c r="AL762" s="18"/>
    </row>
    <row r="763" spans="37:38" ht="12.75">
      <c r="AK763" s="18"/>
      <c r="AL763" s="18"/>
    </row>
    <row r="764" spans="37:38" ht="12.75">
      <c r="AK764" s="18"/>
      <c r="AL764" s="18"/>
    </row>
    <row r="765" spans="37:38" ht="12.75">
      <c r="AK765" s="18"/>
      <c r="AL765" s="18"/>
    </row>
    <row r="766" spans="37:38" ht="12.75">
      <c r="AK766" s="18"/>
      <c r="AL766" s="18"/>
    </row>
    <row r="767" spans="37:38" ht="12.75">
      <c r="AK767" s="18"/>
      <c r="AL767" s="18"/>
    </row>
    <row r="768" spans="37:38" ht="12.75">
      <c r="AK768" s="18"/>
      <c r="AL768" s="18"/>
    </row>
    <row r="769" spans="37:38" ht="12.75">
      <c r="AK769" s="18"/>
      <c r="AL769" s="18"/>
    </row>
    <row r="770" spans="37:38" ht="12.75">
      <c r="AK770" s="18"/>
      <c r="AL770" s="18"/>
    </row>
    <row r="771" spans="37:38" ht="12.75">
      <c r="AK771" s="18"/>
      <c r="AL771" s="18"/>
    </row>
    <row r="772" spans="37:38" ht="12.75">
      <c r="AK772" s="18"/>
      <c r="AL772" s="18"/>
    </row>
    <row r="773" spans="37:38" ht="12.75">
      <c r="AK773" s="18"/>
      <c r="AL773" s="18"/>
    </row>
    <row r="774" spans="37:38" ht="12.75">
      <c r="AK774" s="18"/>
      <c r="AL774" s="18"/>
    </row>
    <row r="775" spans="37:38" ht="12.75">
      <c r="AK775" s="18"/>
      <c r="AL775" s="18"/>
    </row>
    <row r="776" spans="37:38" ht="12.75">
      <c r="AK776" s="18"/>
      <c r="AL776" s="18"/>
    </row>
    <row r="777" spans="37:38" ht="12.75">
      <c r="AK777" s="18"/>
      <c r="AL777" s="18"/>
    </row>
    <row r="778" spans="37:38" ht="12.75">
      <c r="AK778" s="18"/>
      <c r="AL778" s="18"/>
    </row>
    <row r="779" spans="37:38" ht="12.75">
      <c r="AK779" s="18"/>
      <c r="AL779" s="18"/>
    </row>
    <row r="780" spans="37:38" ht="12.75">
      <c r="AK780" s="18"/>
      <c r="AL780" s="18"/>
    </row>
    <row r="781" spans="37:38" ht="12.75">
      <c r="AK781" s="18"/>
      <c r="AL781" s="18"/>
    </row>
    <row r="782" spans="37:38" ht="12.75">
      <c r="AK782" s="18"/>
      <c r="AL782" s="18"/>
    </row>
    <row r="783" spans="37:38" ht="12.75">
      <c r="AK783" s="18"/>
      <c r="AL783" s="18"/>
    </row>
    <row r="784" spans="37:38" ht="12.75">
      <c r="AK784" s="18"/>
      <c r="AL784" s="18"/>
    </row>
    <row r="785" spans="37:38" ht="12.75">
      <c r="AK785" s="18"/>
      <c r="AL785" s="18"/>
    </row>
    <row r="786" spans="37:38" ht="12.75">
      <c r="AK786" s="18"/>
      <c r="AL786" s="18"/>
    </row>
    <row r="787" spans="37:38" ht="12.75">
      <c r="AK787" s="18"/>
      <c r="AL787" s="18"/>
    </row>
    <row r="788" spans="37:38" ht="12.75">
      <c r="AK788" s="18"/>
      <c r="AL788" s="18"/>
    </row>
    <row r="789" spans="37:38" ht="12.75">
      <c r="AK789" s="18"/>
      <c r="AL789" s="18"/>
    </row>
    <row r="790" spans="37:38" ht="12.75">
      <c r="AK790" s="18"/>
      <c r="AL790" s="18"/>
    </row>
    <row r="791" spans="37:38" ht="12.75">
      <c r="AK791" s="18"/>
      <c r="AL791" s="18"/>
    </row>
    <row r="792" spans="37:38" ht="12.75">
      <c r="AK792" s="18"/>
      <c r="AL792" s="18"/>
    </row>
    <row r="793" spans="37:38" ht="12.75">
      <c r="AK793" s="18"/>
      <c r="AL793" s="18"/>
    </row>
    <row r="794" spans="37:38" ht="12.75">
      <c r="AK794" s="18"/>
      <c r="AL794" s="18"/>
    </row>
    <row r="795" spans="37:38" ht="12.75">
      <c r="AK795" s="18"/>
      <c r="AL795" s="18"/>
    </row>
    <row r="796" spans="37:38" ht="12.75">
      <c r="AK796" s="18"/>
      <c r="AL796" s="18"/>
    </row>
    <row r="797" spans="37:38" ht="12.75">
      <c r="AK797" s="18"/>
      <c r="AL797" s="18"/>
    </row>
    <row r="798" spans="37:38" ht="12.75">
      <c r="AK798" s="18"/>
      <c r="AL798" s="18"/>
    </row>
    <row r="799" spans="37:38" ht="12.75">
      <c r="AK799" s="18"/>
      <c r="AL799" s="18"/>
    </row>
    <row r="800" spans="37:38" ht="12.75">
      <c r="AK800" s="18"/>
      <c r="AL800" s="18"/>
    </row>
    <row r="801" spans="37:38" ht="12.75">
      <c r="AK801" s="18"/>
      <c r="AL801" s="18"/>
    </row>
    <row r="802" spans="37:38" ht="12.75">
      <c r="AK802" s="18"/>
      <c r="AL802" s="18"/>
    </row>
    <row r="803" spans="37:38" ht="12.75">
      <c r="AK803" s="18"/>
      <c r="AL803" s="18"/>
    </row>
    <row r="804" spans="37:38" ht="12.75">
      <c r="AK804" s="18"/>
      <c r="AL804" s="18"/>
    </row>
    <row r="805" spans="37:38" ht="12.75">
      <c r="AK805" s="18"/>
      <c r="AL805" s="18"/>
    </row>
    <row r="806" spans="37:38" ht="12.75">
      <c r="AK806" s="18"/>
      <c r="AL806" s="18"/>
    </row>
    <row r="807" spans="37:38" ht="12.75">
      <c r="AK807" s="18"/>
      <c r="AL807" s="18"/>
    </row>
    <row r="808" spans="37:38" ht="12.75">
      <c r="AK808" s="18"/>
      <c r="AL808" s="18"/>
    </row>
    <row r="809" spans="37:38" ht="12.75">
      <c r="AK809" s="18"/>
      <c r="AL809" s="18"/>
    </row>
    <row r="810" spans="37:38" ht="12.75">
      <c r="AK810" s="18"/>
      <c r="AL810" s="18"/>
    </row>
    <row r="811" spans="37:38" ht="12.75">
      <c r="AK811" s="18"/>
      <c r="AL811" s="18"/>
    </row>
    <row r="812" spans="37:38" ht="12.75">
      <c r="AK812" s="18"/>
      <c r="AL812" s="18"/>
    </row>
    <row r="813" spans="37:38" ht="12.75">
      <c r="AK813" s="18"/>
      <c r="AL813" s="18"/>
    </row>
    <row r="814" spans="37:38" ht="12.75">
      <c r="AK814" s="18"/>
      <c r="AL814" s="18"/>
    </row>
    <row r="815" spans="37:38" ht="12.75">
      <c r="AK815" s="18"/>
      <c r="AL815" s="18"/>
    </row>
    <row r="816" spans="37:38" ht="12.75">
      <c r="AK816" s="18"/>
      <c r="AL816" s="18"/>
    </row>
    <row r="817" spans="37:38" ht="12.75">
      <c r="AK817" s="18"/>
      <c r="AL817" s="18"/>
    </row>
    <row r="818" spans="37:38" ht="12.75">
      <c r="AK818" s="18"/>
      <c r="AL818" s="18"/>
    </row>
    <row r="819" spans="37:38" ht="12.75">
      <c r="AK819" s="18"/>
      <c r="AL819" s="18"/>
    </row>
    <row r="820" spans="37:38" ht="12.75">
      <c r="AK820" s="18"/>
      <c r="AL820" s="18"/>
    </row>
    <row r="821" spans="37:38" ht="12.75">
      <c r="AK821" s="18"/>
      <c r="AL821" s="18"/>
    </row>
    <row r="822" spans="37:38" ht="12.75">
      <c r="AK822" s="18"/>
      <c r="AL822" s="18"/>
    </row>
    <row r="823" spans="37:38" ht="12.75">
      <c r="AK823" s="18"/>
      <c r="AL823" s="18"/>
    </row>
    <row r="824" spans="37:38" ht="12.75">
      <c r="AK824" s="18"/>
      <c r="AL824" s="18"/>
    </row>
    <row r="825" spans="37:38" ht="12.75">
      <c r="AK825" s="18"/>
      <c r="AL825" s="18"/>
    </row>
    <row r="826" spans="37:38" ht="12.75">
      <c r="AK826" s="18"/>
      <c r="AL826" s="18"/>
    </row>
    <row r="827" spans="37:38" ht="12.75">
      <c r="AK827" s="18"/>
      <c r="AL827" s="18"/>
    </row>
    <row r="828" spans="37:38" ht="12.75">
      <c r="AK828" s="18"/>
      <c r="AL828" s="18"/>
    </row>
    <row r="829" spans="37:38" ht="12.75">
      <c r="AK829" s="18"/>
      <c r="AL829" s="18"/>
    </row>
    <row r="830" spans="37:38" ht="12.75">
      <c r="AK830" s="18"/>
      <c r="AL830" s="18"/>
    </row>
    <row r="831" spans="37:38" ht="12.75">
      <c r="AK831" s="18"/>
      <c r="AL831" s="18"/>
    </row>
    <row r="832" spans="37:38" ht="12.75">
      <c r="AK832" s="18"/>
      <c r="AL832" s="18"/>
    </row>
    <row r="833" spans="37:38" ht="12.75">
      <c r="AK833" s="18"/>
      <c r="AL833" s="18"/>
    </row>
    <row r="834" spans="37:38" ht="12.75">
      <c r="AK834" s="18"/>
      <c r="AL834" s="18"/>
    </row>
    <row r="835" spans="37:38" ht="12.75">
      <c r="AK835" s="18"/>
      <c r="AL835" s="18"/>
    </row>
    <row r="836" spans="37:38" ht="12.75">
      <c r="AK836" s="18"/>
      <c r="AL836" s="18"/>
    </row>
    <row r="837" spans="37:38" ht="12.75">
      <c r="AK837" s="18"/>
      <c r="AL837" s="18"/>
    </row>
    <row r="838" spans="37:38" ht="12.75">
      <c r="AK838" s="18"/>
      <c r="AL838" s="18"/>
    </row>
    <row r="839" spans="37:38" ht="12.75">
      <c r="AK839" s="18"/>
      <c r="AL839" s="18"/>
    </row>
    <row r="840" spans="37:38" ht="12.75">
      <c r="AK840" s="18"/>
      <c r="AL840" s="18"/>
    </row>
    <row r="841" spans="37:38" ht="12.75">
      <c r="AK841" s="18"/>
      <c r="AL841" s="18"/>
    </row>
    <row r="842" spans="37:38" ht="12.75">
      <c r="AK842" s="18"/>
      <c r="AL842" s="18"/>
    </row>
    <row r="843" spans="37:38" ht="12.75">
      <c r="AK843" s="18"/>
      <c r="AL843" s="18"/>
    </row>
    <row r="844" spans="37:38" ht="12.75">
      <c r="AK844" s="18"/>
      <c r="AL844" s="18"/>
    </row>
    <row r="845" spans="37:38" ht="12.75">
      <c r="AK845" s="18"/>
      <c r="AL845" s="18"/>
    </row>
    <row r="846" spans="37:38" ht="12.75">
      <c r="AK846" s="18"/>
      <c r="AL846" s="18"/>
    </row>
    <row r="847" spans="37:38" ht="12.75">
      <c r="AK847" s="18"/>
      <c r="AL847" s="18"/>
    </row>
    <row r="848" spans="37:38" ht="12.75">
      <c r="AK848" s="18"/>
      <c r="AL848" s="18"/>
    </row>
    <row r="849" spans="37:38" ht="12.75">
      <c r="AK849" s="18"/>
      <c r="AL849" s="18"/>
    </row>
    <row r="850" spans="37:38" ht="12.75">
      <c r="AK850" s="18"/>
      <c r="AL850" s="18"/>
    </row>
    <row r="851" spans="37:38" ht="12.75">
      <c r="AK851" s="18"/>
      <c r="AL851" s="18"/>
    </row>
    <row r="852" spans="37:38" ht="12.75">
      <c r="AK852" s="18"/>
      <c r="AL852" s="18"/>
    </row>
    <row r="853" spans="37:38" ht="12.75">
      <c r="AK853" s="18"/>
      <c r="AL853" s="18"/>
    </row>
    <row r="854" spans="37:38" ht="12.75">
      <c r="AK854" s="18"/>
      <c r="AL854" s="18"/>
    </row>
    <row r="855" spans="37:38" ht="12.75">
      <c r="AK855" s="18"/>
      <c r="AL855" s="18"/>
    </row>
    <row r="856" spans="37:38" ht="12.75">
      <c r="AK856" s="18"/>
      <c r="AL856" s="18"/>
    </row>
    <row r="857" spans="37:38" ht="12.75">
      <c r="AK857" s="18"/>
      <c r="AL857" s="18"/>
    </row>
    <row r="858" spans="37:38" ht="12.75">
      <c r="AK858" s="18"/>
      <c r="AL858" s="18"/>
    </row>
    <row r="859" spans="37:38" ht="12.75">
      <c r="AK859" s="18"/>
      <c r="AL859" s="18"/>
    </row>
    <row r="860" spans="37:38" ht="12.75">
      <c r="AK860" s="18"/>
      <c r="AL860" s="18"/>
    </row>
    <row r="861" spans="37:38" ht="12.75">
      <c r="AK861" s="18"/>
      <c r="AL861" s="18"/>
    </row>
    <row r="862" spans="37:38" ht="12.75">
      <c r="AK862" s="18"/>
      <c r="AL862" s="18"/>
    </row>
    <row r="863" spans="37:38" ht="12.75">
      <c r="AK863" s="18"/>
      <c r="AL863" s="18"/>
    </row>
    <row r="864" spans="37:38" ht="12.75">
      <c r="AK864" s="18"/>
      <c r="AL864" s="18"/>
    </row>
    <row r="865" spans="37:38" ht="12.75">
      <c r="AK865" s="18"/>
      <c r="AL865" s="18"/>
    </row>
    <row r="866" spans="37:38" ht="12.75">
      <c r="AK866" s="18"/>
      <c r="AL866" s="18"/>
    </row>
    <row r="867" spans="37:38" ht="12.75">
      <c r="AK867" s="18"/>
      <c r="AL867" s="18"/>
    </row>
    <row r="868" spans="37:38" ht="12.75">
      <c r="AK868" s="18"/>
      <c r="AL868" s="18"/>
    </row>
    <row r="869" spans="37:38" ht="12.75">
      <c r="AK869" s="18"/>
      <c r="AL869" s="18"/>
    </row>
    <row r="870" spans="37:38" ht="12.75">
      <c r="AK870" s="18"/>
      <c r="AL870" s="18"/>
    </row>
    <row r="871" spans="37:38" ht="12.75">
      <c r="AK871" s="18"/>
      <c r="AL871" s="18"/>
    </row>
    <row r="872" spans="37:38" ht="12.75">
      <c r="AK872" s="18"/>
      <c r="AL872" s="18"/>
    </row>
    <row r="873" spans="37:38" ht="12.75">
      <c r="AK873" s="18"/>
      <c r="AL873" s="18"/>
    </row>
    <row r="874" spans="37:38" ht="12.75">
      <c r="AK874" s="18"/>
      <c r="AL874" s="18"/>
    </row>
    <row r="875" spans="37:38" ht="12.75">
      <c r="AK875" s="18"/>
      <c r="AL875" s="18"/>
    </row>
    <row r="876" spans="37:38" ht="12.75">
      <c r="AK876" s="18"/>
      <c r="AL876" s="18"/>
    </row>
    <row r="877" spans="37:38" ht="12.75">
      <c r="AK877" s="18"/>
      <c r="AL877" s="18"/>
    </row>
    <row r="878" spans="37:38" ht="12.75">
      <c r="AK878" s="18"/>
      <c r="AL878" s="18"/>
    </row>
    <row r="879" spans="37:38" ht="12.75">
      <c r="AK879" s="18"/>
      <c r="AL879" s="18"/>
    </row>
    <row r="880" spans="37:38" ht="12.75">
      <c r="AK880" s="18"/>
      <c r="AL880" s="18"/>
    </row>
    <row r="881" spans="37:38" ht="12.75">
      <c r="AK881" s="18"/>
      <c r="AL881" s="18"/>
    </row>
    <row r="882" spans="37:38" ht="12.75">
      <c r="AK882" s="18"/>
      <c r="AL882" s="18"/>
    </row>
    <row r="883" spans="37:38" ht="12.75">
      <c r="AK883" s="18"/>
      <c r="AL883" s="18"/>
    </row>
    <row r="884" spans="37:38" ht="12.75">
      <c r="AK884" s="18"/>
      <c r="AL884" s="18"/>
    </row>
    <row r="885" spans="37:38" ht="12.75">
      <c r="AK885" s="18"/>
      <c r="AL885" s="18"/>
    </row>
    <row r="886" spans="37:38" ht="12.75">
      <c r="AK886" s="18"/>
      <c r="AL886" s="18"/>
    </row>
    <row r="887" spans="37:38" ht="12.75">
      <c r="AK887" s="18"/>
      <c r="AL887" s="18"/>
    </row>
    <row r="888" spans="37:38" ht="12.75">
      <c r="AK888" s="18"/>
      <c r="AL888" s="18"/>
    </row>
    <row r="889" spans="37:38" ht="12.75">
      <c r="AK889" s="18"/>
      <c r="AL889" s="18"/>
    </row>
    <row r="890" spans="37:38" ht="12.75">
      <c r="AK890" s="18"/>
      <c r="AL890" s="18"/>
    </row>
    <row r="891" spans="37:38" ht="12.75">
      <c r="AK891" s="18"/>
      <c r="AL891" s="18"/>
    </row>
    <row r="892" spans="37:38" ht="12.75">
      <c r="AK892" s="18"/>
      <c r="AL892" s="18"/>
    </row>
    <row r="893" spans="37:38" ht="12.75">
      <c r="AK893" s="18"/>
      <c r="AL893" s="18"/>
    </row>
    <row r="894" spans="37:38" ht="12.75">
      <c r="AK894" s="18"/>
      <c r="AL894" s="18"/>
    </row>
    <row r="895" spans="37:38" ht="12.75">
      <c r="AK895" s="18"/>
      <c r="AL895" s="18"/>
    </row>
    <row r="896" spans="37:38" ht="12.75">
      <c r="AK896" s="18"/>
      <c r="AL896" s="18"/>
    </row>
    <row r="897" spans="37:38" ht="12.75">
      <c r="AK897" s="18"/>
      <c r="AL897" s="18"/>
    </row>
    <row r="898" spans="37:38" ht="12.75">
      <c r="AK898" s="18"/>
      <c r="AL898" s="18"/>
    </row>
    <row r="899" spans="37:38" ht="12.75">
      <c r="AK899" s="18"/>
      <c r="AL899" s="18"/>
    </row>
    <row r="900" spans="37:38" ht="12.75">
      <c r="AK900" s="18"/>
      <c r="AL900" s="18"/>
    </row>
    <row r="901" spans="37:38" ht="12.75">
      <c r="AK901" s="18"/>
      <c r="AL901" s="18"/>
    </row>
    <row r="902" spans="37:38" ht="12.75">
      <c r="AK902" s="18"/>
      <c r="AL902" s="18"/>
    </row>
    <row r="903" spans="37:38" ht="12.75">
      <c r="AK903" s="18"/>
      <c r="AL903" s="18"/>
    </row>
    <row r="904" spans="37:38" ht="12.75">
      <c r="AK904" s="18"/>
      <c r="AL904" s="18"/>
    </row>
    <row r="905" spans="37:38" ht="12.75">
      <c r="AK905" s="18"/>
      <c r="AL905" s="18"/>
    </row>
    <row r="906" spans="37:38" ht="12.75">
      <c r="AK906" s="18"/>
      <c r="AL906" s="18"/>
    </row>
    <row r="907" spans="37:38" ht="12.75">
      <c r="AK907" s="18"/>
      <c r="AL907" s="18"/>
    </row>
    <row r="908" spans="37:38" ht="12.75">
      <c r="AK908" s="18"/>
      <c r="AL908" s="18"/>
    </row>
    <row r="909" spans="37:38" ht="12.75">
      <c r="AK909" s="18"/>
      <c r="AL909" s="18"/>
    </row>
    <row r="910" spans="37:38" ht="12.75">
      <c r="AK910" s="18"/>
      <c r="AL910" s="18"/>
    </row>
    <row r="911" spans="37:38" ht="12.75">
      <c r="AK911" s="18"/>
      <c r="AL911" s="18"/>
    </row>
    <row r="912" spans="37:38" ht="12.75">
      <c r="AK912" s="18"/>
      <c r="AL912" s="18"/>
    </row>
    <row r="913" spans="37:38" ht="12.75">
      <c r="AK913" s="18"/>
      <c r="AL913" s="18"/>
    </row>
    <row r="914" spans="37:38" ht="12.75">
      <c r="AK914" s="18"/>
      <c r="AL914" s="18"/>
    </row>
    <row r="915" spans="37:38" ht="12.75">
      <c r="AK915" s="18"/>
      <c r="AL915" s="18"/>
    </row>
    <row r="916" spans="37:38" ht="12.75">
      <c r="AK916" s="18"/>
      <c r="AL916" s="18"/>
    </row>
    <row r="917" spans="37:38" ht="12.75">
      <c r="AK917" s="18"/>
      <c r="AL917" s="18"/>
    </row>
    <row r="918" spans="37:38" ht="12.75">
      <c r="AK918" s="18"/>
      <c r="AL918" s="18"/>
    </row>
    <row r="919" spans="37:38" ht="12.75">
      <c r="AK919" s="18"/>
      <c r="AL919" s="18"/>
    </row>
    <row r="920" spans="37:38" ht="12.75">
      <c r="AK920" s="18"/>
      <c r="AL920" s="18"/>
    </row>
    <row r="921" spans="37:38" ht="12.75">
      <c r="AK921" s="18"/>
      <c r="AL921" s="18"/>
    </row>
    <row r="922" spans="37:38" ht="12.75">
      <c r="AK922" s="18"/>
      <c r="AL922" s="18"/>
    </row>
    <row r="923" spans="37:38" ht="12.75">
      <c r="AK923" s="18"/>
      <c r="AL923" s="18"/>
    </row>
    <row r="924" spans="37:38" ht="12.75">
      <c r="AK924" s="18"/>
      <c r="AL924" s="18"/>
    </row>
  </sheetData>
  <printOptions/>
  <pageMargins left="0.75" right="0.75" top="1" bottom="1" header="0.5" footer="0.5"/>
  <pageSetup fitToHeight="1" fitToWidth="1" horizontalDpi="600" verticalDpi="600" orientation="landscape" paperSize="9" scale="79" r:id="rId2"/>
  <headerFooter alignWithMargins="0">
    <oddFooter>&amp;LMHPAM&amp;R&amp;D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Szekely</dc:creator>
  <cp:keywords/>
  <dc:description/>
  <cp:lastModifiedBy>Mark Szekely</cp:lastModifiedBy>
  <cp:lastPrinted>2001-05-09T05:40:36Z</cp:lastPrinted>
  <dcterms:created xsi:type="dcterms:W3CDTF">2000-01-22T04:25:52Z</dcterms:created>
  <dcterms:modified xsi:type="dcterms:W3CDTF">2007-09-17T15:02:08Z</dcterms:modified>
  <cp:category/>
  <cp:version/>
  <cp:contentType/>
  <cp:contentStatus/>
</cp:coreProperties>
</file>